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1"/>
  <workbookPr/>
  <mc:AlternateContent xmlns:mc="http://schemas.openxmlformats.org/markup-compatibility/2006">
    <mc:Choice Requires="x15">
      <x15ac:absPath xmlns:x15ac="http://schemas.microsoft.com/office/spreadsheetml/2010/11/ac" url="D:\راستین ارزش سپهر\مالی و اداری\راستین ارزش سپهر\مدارک شرکت ها\صندوق جسورانه تدبیر یکم\گزارشات\کدال\"/>
    </mc:Choice>
  </mc:AlternateContent>
  <xr:revisionPtr revIDLastSave="0" documentId="13_ncr:1_{6F909A72-5C6A-488B-935D-8797F1182DD6}" xr6:coauthVersionLast="47" xr6:coauthVersionMax="47" xr10:uidLastSave="{00000000-0000-0000-0000-000000000000}"/>
  <bookViews>
    <workbookView xWindow="28680" yWindow="-120" windowWidth="24240" windowHeight="13140" tabRatio="937" activeTab="6" xr2:uid="{00000000-000D-0000-FFFF-FFFF00000000}"/>
  </bookViews>
  <sheets>
    <sheet name="جلد" sheetId="16" r:id="rId1"/>
    <sheet name="خالص ارزش دارایی " sheetId="19" state="hidden" r:id="rId2"/>
    <sheet name="سرمایه گذاری در سهام شرکت ها" sheetId="1" state="hidden" r:id="rId3"/>
    <sheet name="اوراق" sheetId="20" state="hidden" r:id="rId4"/>
    <sheet name="سپرده" sheetId="2" r:id="rId5"/>
    <sheet name="سایر سرمایه گذاری ها" sheetId="18" state="hidden" r:id="rId6"/>
    <sheet name="سود سپرده بانکی" sheetId="13" r:id="rId7"/>
    <sheet name="جمع درآمدها" sheetId="11" r:id="rId8"/>
    <sheet name="درآمد ناشی از فروش" sheetId="21" state="hidden" r:id="rId9"/>
    <sheet name="درآمد ناشی از تغییر قیمت" sheetId="22" state="hidden" r:id="rId10"/>
    <sheet name="درآمد سپرده بانکی" sheetId="7" state="hidden" r:id="rId11"/>
    <sheet name="درآمد سرمایه گذاری در اوراق" sheetId="23" state="hidden" r:id="rId12"/>
    <sheet name="درآمد سود سهام" sheetId="24" state="hidden" r:id="rId13"/>
    <sheet name="درآمد سایر سرمایه گذاری ها" sheetId="12" state="hidden" r:id="rId14"/>
    <sheet name="سایر درآمد ها" sheetId="17" state="hidden" r:id="rId15"/>
  </sheets>
  <externalReferences>
    <externalReference r:id="rId16"/>
  </externalReferences>
  <definedNames>
    <definedName name="_xlnm._FilterDatabase" localSheetId="1" hidden="1">'خالص ارزش دارایی '!$A$9:$G$14</definedName>
    <definedName name="_xlnm._FilterDatabase" localSheetId="10" hidden="1">'درآمد سپرده بانکی'!$A$8:$L$8</definedName>
    <definedName name="_xlnm._FilterDatabase" localSheetId="12" hidden="1">'درآمد سود سهام'!$A$6:$X$6</definedName>
    <definedName name="_xlnm._FilterDatabase" localSheetId="5" hidden="1">'سایر سرمایه گذاری ها'!$A$9:$U$12</definedName>
    <definedName name="_xlnm._FilterDatabase" localSheetId="4" hidden="1">سپرده!$A$9:$J$9</definedName>
    <definedName name="_xlnm._FilterDatabase" localSheetId="2" hidden="1">'سرمایه گذاری در سهام شرکت ها'!$A$10:$Y$10</definedName>
    <definedName name="_xlnm._FilterDatabase" localSheetId="6" hidden="1">'سود سپرده بانکی'!$A$8:$T$8</definedName>
    <definedName name="_xlnm.Print_Area" localSheetId="3">اوراق!$A$1:$AI$12</definedName>
    <definedName name="_xlnm.Print_Area" localSheetId="0">جلد!$A$1:$J$36</definedName>
    <definedName name="_xlnm.Print_Area" localSheetId="7">'جمع درآمدها'!$A$1:$I$12</definedName>
    <definedName name="_xlnm.Print_Area" localSheetId="1">'خالص ارزش دارایی '!$A$1:$J$12</definedName>
    <definedName name="_xlnm.Print_Area" localSheetId="13">'درآمد سایر سرمایه گذاری ها'!$A$1:$M$10</definedName>
    <definedName name="_xlnm.Print_Area" localSheetId="10">'درآمد سپرده بانکی'!$A$1:$I$16</definedName>
    <definedName name="_xlnm.Print_Area" localSheetId="11">'درآمد سرمایه گذاری در اوراق'!$A$1:$Q$12</definedName>
    <definedName name="_xlnm.Print_Area" localSheetId="12">'درآمد سود سهام'!$A$1:$S$14</definedName>
    <definedName name="_xlnm.Print_Area" localSheetId="9">'درآمد ناشی از تغییر قیمت'!$A$1:$Q$14</definedName>
    <definedName name="_xlnm.Print_Area" localSheetId="8">'درآمد ناشی از فروش'!$A$1:$Q$14</definedName>
    <definedName name="_xlnm.Print_Area" localSheetId="14">'سایر درآمد ها'!$A$1:$E$11</definedName>
    <definedName name="_xlnm.Print_Area" localSheetId="5">'سایر سرمایه گذاری ها'!$A$1:$T$13</definedName>
    <definedName name="_xlnm.Print_Area" localSheetId="4">سپرده!$A$1:$J$17</definedName>
    <definedName name="_xlnm.Print_Area" localSheetId="2">'سرمایه گذاری در سهام شرکت ها'!$A$1:$T$20</definedName>
    <definedName name="_xlnm.Print_Area" localSheetId="6">'سود سپرده بانکی'!$A$1:$R$14</definedName>
    <definedName name="_xlnm.Print_Titles" localSheetId="1">'خالص ارزش دارایی '!$1:$9</definedName>
    <definedName name="_xlnm.Print_Titles" localSheetId="5">'سایر سرمایه گذاری ها'!$1:$9</definedName>
    <definedName name="_xlnm.Print_Titles" localSheetId="2">'سرمایه گذاری در سهام شرکت ها'!$1:$9</definedName>
    <definedName name="_xlnm.Print_Titles" localSheetId="6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3" l="1"/>
  <c r="R12" i="13"/>
  <c r="R9" i="13"/>
  <c r="R10" i="13"/>
  <c r="H9" i="13"/>
  <c r="N10" i="13"/>
  <c r="N12" i="13"/>
  <c r="H12" i="13"/>
  <c r="L12" i="13" l="1"/>
  <c r="D13" i="2"/>
  <c r="D16" i="2" s="1"/>
  <c r="O10" i="2"/>
  <c r="F16" i="2"/>
  <c r="B16" i="2"/>
  <c r="H15" i="2"/>
  <c r="O15" i="2"/>
  <c r="H10" i="2" l="1"/>
  <c r="H13" i="2" l="1"/>
  <c r="W13" i="13"/>
  <c r="H14" i="2"/>
  <c r="O14" i="2"/>
  <c r="O13" i="2"/>
  <c r="O11" i="2"/>
  <c r="O12" i="2"/>
  <c r="O16" i="2" l="1"/>
  <c r="H12" i="2"/>
  <c r="H16" i="2" s="1"/>
  <c r="J15" i="2" s="1"/>
  <c r="L10" i="13"/>
  <c r="G15" i="7"/>
  <c r="M11" i="21" l="1"/>
  <c r="I9" i="12"/>
  <c r="Q9" i="22"/>
  <c r="I9" i="22"/>
  <c r="O11" i="21"/>
  <c r="M8" i="12" l="1"/>
  <c r="Q9" i="21"/>
  <c r="Q9" i="23"/>
  <c r="I9" i="23"/>
  <c r="P13" i="13"/>
  <c r="C11" i="21" l="1"/>
  <c r="G11" i="21"/>
  <c r="E11" i="21"/>
  <c r="F34" i="13" l="1"/>
  <c r="E10" i="17" l="1"/>
  <c r="O13" i="24" l="1"/>
  <c r="I13" i="24"/>
  <c r="Q13" i="24"/>
  <c r="S9" i="24"/>
  <c r="S10" i="24"/>
  <c r="S7" i="24"/>
  <c r="S11" i="24"/>
  <c r="S12" i="24"/>
  <c r="S8" i="24"/>
  <c r="M11" i="24"/>
  <c r="M12" i="24"/>
  <c r="M9" i="24"/>
  <c r="M10" i="24"/>
  <c r="M7" i="24"/>
  <c r="M8" i="24"/>
  <c r="S13" i="24" l="1"/>
  <c r="M13" i="24"/>
  <c r="O5" i="24"/>
  <c r="A3" i="24"/>
  <c r="K13" i="24"/>
  <c r="R13" i="24"/>
  <c r="N13" i="24"/>
  <c r="L13" i="24"/>
  <c r="J13" i="24"/>
  <c r="I5" i="24"/>
  <c r="C15" i="7" l="1"/>
  <c r="G25" i="7"/>
  <c r="C10" i="17" l="1"/>
  <c r="K9" i="12"/>
  <c r="C9" i="12"/>
  <c r="E9" i="12"/>
  <c r="M7" i="12"/>
  <c r="M9" i="12" s="1"/>
  <c r="O11" i="23"/>
  <c r="M11" i="23"/>
  <c r="C11" i="23"/>
  <c r="E11" i="23"/>
  <c r="J13" i="13"/>
  <c r="H13" i="13"/>
  <c r="L11" i="13"/>
  <c r="N11" i="13" s="1"/>
  <c r="R11" i="13" s="1"/>
  <c r="Q11" i="23" l="1"/>
  <c r="C10" i="22"/>
  <c r="E10" i="22"/>
  <c r="G10" i="22"/>
  <c r="K10" i="22"/>
  <c r="M10" i="22"/>
  <c r="O10" i="22"/>
  <c r="Q10" i="22"/>
  <c r="I10" i="22"/>
  <c r="Q10" i="21"/>
  <c r="Q11" i="21" s="1"/>
  <c r="F9" i="12" l="1"/>
  <c r="H9" i="12"/>
  <c r="V11" i="20"/>
  <c r="X11" i="20"/>
  <c r="AA11" i="20"/>
  <c r="AG11" i="20"/>
  <c r="P11" i="20"/>
  <c r="Q11" i="20"/>
  <c r="R11" i="20"/>
  <c r="S11" i="20"/>
  <c r="T11" i="20"/>
  <c r="U11" i="20"/>
  <c r="W11" i="20"/>
  <c r="Y11" i="20"/>
  <c r="Z11" i="20"/>
  <c r="AB11" i="20"/>
  <c r="AD11" i="20"/>
  <c r="AE11" i="20"/>
  <c r="AF11" i="20"/>
  <c r="AH11" i="20"/>
  <c r="O11" i="20"/>
  <c r="AI10" i="20" l="1"/>
  <c r="AI11" i="20" s="1"/>
  <c r="L9" i="13"/>
  <c r="I10" i="21"/>
  <c r="I11" i="21" s="1"/>
  <c r="N9" i="13" l="1"/>
  <c r="R13" i="13" s="1"/>
  <c r="R16" i="13" s="1"/>
  <c r="L13" i="13"/>
  <c r="E15" i="7"/>
  <c r="H11" i="2" l="1"/>
  <c r="E8" i="11"/>
  <c r="N13" i="13"/>
  <c r="G11" i="23"/>
  <c r="I11" i="23"/>
  <c r="I5" i="12"/>
  <c r="J14" i="2" l="1"/>
  <c r="J13" i="2"/>
  <c r="AA7" i="20"/>
  <c r="O7" i="20"/>
  <c r="K7" i="23"/>
  <c r="J12" i="2" l="1"/>
  <c r="J10" i="2"/>
  <c r="J11" i="2"/>
  <c r="K7" i="22"/>
  <c r="K7" i="21"/>
  <c r="J16" i="2" l="1"/>
  <c r="I8" i="11"/>
  <c r="R17" i="1"/>
  <c r="T17" i="1" s="1"/>
  <c r="P17" i="1" l="1"/>
  <c r="P16" i="1"/>
  <c r="P15" i="1"/>
  <c r="P14" i="1"/>
  <c r="P13" i="1"/>
  <c r="P12" i="1"/>
  <c r="P11" i="1"/>
  <c r="R12" i="1"/>
  <c r="T12" i="1" s="1"/>
  <c r="R13" i="1"/>
  <c r="T13" i="1" s="1"/>
  <c r="R14" i="1"/>
  <c r="T14" i="1" s="1"/>
  <c r="R15" i="1"/>
  <c r="T15" i="1" s="1"/>
  <c r="R16" i="1"/>
  <c r="T16" i="1" s="1"/>
  <c r="J18" i="1"/>
  <c r="G18" i="1"/>
  <c r="E18" i="1"/>
  <c r="A3" i="21"/>
  <c r="A1" i="21"/>
  <c r="E22" i="1" l="1"/>
  <c r="P18" i="1"/>
  <c r="A3" i="23"/>
  <c r="A1" i="23"/>
  <c r="A3" i="22"/>
  <c r="A1" i="22"/>
  <c r="K11" i="23"/>
  <c r="K11" i="21"/>
  <c r="A3" i="20" l="1"/>
  <c r="A2" i="20"/>
  <c r="A1" i="20"/>
  <c r="G12" i="18" l="1"/>
  <c r="E12" i="18"/>
  <c r="P11" i="18"/>
  <c r="R11" i="18" s="1"/>
  <c r="T11" i="18" s="1"/>
  <c r="T12" i="18" s="1"/>
  <c r="C7" i="1" l="1"/>
  <c r="J12" i="18" l="1"/>
  <c r="R11" i="1"/>
  <c r="T11" i="1" l="1"/>
  <c r="T18" i="1" s="1"/>
  <c r="R18" i="1"/>
  <c r="G22" i="1" s="1"/>
  <c r="A3" i="19" l="1"/>
  <c r="A3" i="11"/>
  <c r="A11" i="19"/>
  <c r="A1" i="19"/>
  <c r="I15" i="7" l="1"/>
  <c r="H6" i="2"/>
  <c r="L12" i="18"/>
  <c r="I12" i="18"/>
  <c r="C12" i="18"/>
  <c r="N7" i="18"/>
  <c r="C7" i="18"/>
  <c r="A3" i="18"/>
  <c r="A1" i="18"/>
  <c r="G7" i="12"/>
  <c r="G9" i="12" s="1"/>
  <c r="I11" i="11" l="1"/>
  <c r="E11" i="11"/>
  <c r="G8" i="11" s="1"/>
  <c r="P12" i="18"/>
  <c r="N12" i="18"/>
  <c r="A3" i="1"/>
  <c r="R12" i="18" l="1"/>
  <c r="L18" i="1"/>
  <c r="I18" i="1"/>
  <c r="C18" i="1"/>
  <c r="E6" i="17"/>
  <c r="G11" i="11" l="1"/>
  <c r="N13" i="1"/>
  <c r="N12" i="1"/>
  <c r="N11" i="1"/>
  <c r="N16" i="1"/>
  <c r="N14" i="1"/>
  <c r="N18" i="1" l="1"/>
  <c r="A3" i="17"/>
  <c r="A1" i="17"/>
  <c r="G7" i="7" l="1"/>
  <c r="N6" i="13" l="1"/>
  <c r="B6" i="2"/>
  <c r="O9" i="2" s="1"/>
  <c r="N7" i="1"/>
  <c r="W7" i="13" l="1"/>
  <c r="A1" i="11"/>
  <c r="A3" i="7"/>
  <c r="A1" i="7"/>
  <c r="A3" i="13"/>
  <c r="A1" i="13"/>
  <c r="A3" i="2"/>
  <c r="B5" i="2" s="1"/>
  <c r="A1" i="2"/>
  <c r="A1" i="1"/>
  <c r="L9" i="12" l="1"/>
  <c r="J9" i="12"/>
  <c r="D9" i="12"/>
  <c r="A3" i="12"/>
  <c r="A1" i="12"/>
</calcChain>
</file>

<file path=xl/sharedStrings.xml><?xml version="1.0" encoding="utf-8"?>
<sst xmlns="http://schemas.openxmlformats.org/spreadsheetml/2006/main" count="250" uniqueCount="132">
  <si>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</si>
  <si>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</si>
  <si>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</si>
  <si>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</si>
  <si>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</si>
  <si>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</si>
  <si>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</si>
  <si>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</si>
  <si>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</si>
  <si>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</si>
  <si>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</si>
  <si>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</si>
  <si>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</si>
  <si>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</si>
  <si>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</si>
  <si>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</si>
  <si>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</si>
  <si>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</si>
  <si>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2- درآمد حاصل از سرمایه گذاری ها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</si>
  <si>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</si>
  <si>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</si>
  <si>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</si>
  <si>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</si>
  <si>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</si>
  <si>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</si>
  <si>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</si>
  <si>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</si>
  <si>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مبلغ فروش</t>
  </si>
  <si>
    <t xml:space="preserve">صورت وضعیت پرتفوی </t>
  </si>
  <si>
    <t xml:space="preserve">صورت وضعیت درآمدها </t>
  </si>
  <si>
    <t xml:space="preserve">درآمد سود </t>
  </si>
  <si>
    <t>درصد از کل دارایی ها</t>
  </si>
  <si>
    <t>ریال</t>
  </si>
  <si>
    <t>درصد</t>
  </si>
  <si>
    <t>جمع دارایی ها</t>
  </si>
  <si>
    <t>طی دوره</t>
  </si>
  <si>
    <t>1-2-درآمد حاصل از سرمایه گذاری در سپرده بانکی و گواهی سپرده:</t>
  </si>
  <si>
    <t>‫طی دوره</t>
  </si>
  <si>
    <t>‫سایر درآمدها</t>
  </si>
  <si>
    <t>‫مبلغ</t>
  </si>
  <si>
    <t>‫-</t>
  </si>
  <si>
    <t>1- سرمایه گذاری در سهام شرکت ها</t>
  </si>
  <si>
    <t xml:space="preserve"> خلاصه وضعیت صندوق:</t>
  </si>
  <si>
    <t>جمع خالص ارزش دارایی ها</t>
  </si>
  <si>
    <t>تعداد کل واحد های سرمایه گذاری</t>
  </si>
  <si>
    <t>نرخ صدور واحدهای سرمایه گذاری</t>
  </si>
  <si>
    <t>نرخ ابطال واحدهای سرمایه گذاری</t>
  </si>
  <si>
    <t>تاریخ آخرین NAV</t>
  </si>
  <si>
    <t>‫0</t>
  </si>
  <si>
    <t xml:space="preserve">درآمد حاصل از سرمایه گذاری در سپرده بانکی </t>
  </si>
  <si>
    <t>تامین مالی جمعی - طرح تولید مقاطع بتنی</t>
  </si>
  <si>
    <t>‫اطلاعات اوراق بهادار با درآمد ثابت</t>
  </si>
  <si>
    <t>‫تغییرات طی دوره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</si>
  <si>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</si>
  <si>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</si>
  <si>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</si>
  <si>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</si>
  <si>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</si>
  <si>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</si>
  <si>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</si>
  <si>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</si>
  <si>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</si>
  <si>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</si>
  <si>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</si>
  <si>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</si>
  <si>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</si>
  <si>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</si>
  <si>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</si>
  <si>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‫بلی</t>
  </si>
  <si>
    <t>‫جمع</t>
  </si>
  <si>
    <t>‫سود(زیان) حاصل از فروش اوراق بهادار</t>
  </si>
  <si>
    <t>‫شرح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</si>
  <si>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</si>
  <si>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</si>
  <si>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</si>
  <si>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</si>
  <si>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</si>
  <si>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‫2-2- درآمد حاصل از سرمایه گذاری در اوراق بهادار با درآمد ثابت:</t>
  </si>
  <si>
    <t>‫درآمد سود اوراق</t>
  </si>
  <si>
    <t>‫درآمد تغییر ارزش</t>
  </si>
  <si>
    <t>‫درآمد فروش</t>
  </si>
  <si>
    <t>‫2- سرمایه گذاری در اوراق بهادار با درآمد ثابت یا علی الحساب</t>
  </si>
  <si>
    <t>3- سرمایه‌گذاری در  سپرده‌ بانکی</t>
  </si>
  <si>
    <t>4- سایر سرمایه گذاری ها</t>
  </si>
  <si>
    <t>سود  سپرده بانکی</t>
  </si>
  <si>
    <t xml:space="preserve">جمع درآمد </t>
  </si>
  <si>
    <t xml:space="preserve">خالص درآمد </t>
  </si>
  <si>
    <t>جمع درآمد</t>
  </si>
  <si>
    <t xml:space="preserve">نام </t>
  </si>
  <si>
    <t>‫اسناد خزانه-م12بودجه02-050916</t>
  </si>
  <si>
    <t>‫فرابورس</t>
  </si>
  <si>
    <t>‫1402/12/29</t>
  </si>
  <si>
    <t>‫1405/09/16</t>
  </si>
  <si>
    <t>‫1405/02/29</t>
  </si>
  <si>
    <t>‫30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</si>
  <si>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</si>
  <si>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</si>
  <si>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</si>
  <si>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</si>
  <si>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</si>
  <si>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</si>
  <si>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</si>
  <si>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3-2درآمد سود سهام</t>
  </si>
  <si>
    <t>4-2 درآمد حاصل از سایر سرمایه گذاری ها</t>
  </si>
  <si>
    <t>‫5-2- سایر درآمدها:</t>
  </si>
  <si>
    <t>-</t>
  </si>
  <si>
    <t>صندوق سرمایه‌گذاری جسورانه ارزش آفرینان تدبیر (تدبیر یکم)</t>
  </si>
  <si>
    <t>صندوق سرمایه گذاری جسورانه ارزش آفرینان تدبیر(تدبیر یکم)</t>
  </si>
  <si>
    <t>سپرده  بانکی - بلند مدت - گردشگری - 129.333.1616552.1</t>
  </si>
  <si>
    <t>سپرده  بانکی - بلند مدت - گردشگری - 129.333.1616552.2</t>
  </si>
  <si>
    <t>سپرده  بانکی - کوتاه مدت - گردشگری-129.9967.1616552.1</t>
  </si>
  <si>
    <t>صورت وضعیت پرتفوی</t>
  </si>
  <si>
    <t>ارکان صندوق</t>
  </si>
  <si>
    <t>شخص حقوقی</t>
  </si>
  <si>
    <t>نماینده</t>
  </si>
  <si>
    <t>مدیر صندوق</t>
  </si>
  <si>
    <t>سید مصطفی محمدپور</t>
  </si>
  <si>
    <t>‫سپرده بانکی بلند مدت نزد بانک گردشگری</t>
  </si>
  <si>
    <t>‫سپرده بانکی کوتاه مدت نزد بانک گردشگری</t>
  </si>
  <si>
    <t>‫سپرده بانکی جاری نزد بانک گردشگری</t>
  </si>
  <si>
    <t>شرکت سرمایه گذاری راستین ارزش سپهر</t>
  </si>
  <si>
    <t>‫سپرده بانکی کوتاه مدت نزد بانک رفاه</t>
  </si>
  <si>
    <t>‫سپرده بانکی بلند مدت نزد بانک رفاه</t>
  </si>
  <si>
    <t>1404/05/31</t>
  </si>
  <si>
    <t>سپرده  بانکی - بلند مدت - رفاه-410367485</t>
  </si>
  <si>
    <t>برای دوره یک ماهه منتهی به 1404/06/31</t>
  </si>
  <si>
    <t>برای دوره یک ماهه منتهی به 31 شهریور ماه 1404</t>
  </si>
  <si>
    <t>1404/06/31</t>
  </si>
  <si>
    <t>از ابتدای سال مالی تا تاریخ 1404/06/31</t>
  </si>
  <si>
    <t>‫سپرده بانکی بلند مدت نزد بانک صادرات</t>
  </si>
  <si>
    <t>1404/06/16</t>
  </si>
  <si>
    <t>تاریخ افتتاح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</si>
</sst>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-_ر_ي_ا_ل_ ;_ * #,##0.00\-_ر_ي_ا_ل_ ;_ * &quot;-&quot;??_-_ر_ي_ا_ل_ ;_ @_ "/>
    <numFmt numFmtId="165" formatCode="#,##0_-;[Red]\(#,###\)"/>
    <numFmt numFmtId="166" formatCode="_ * #,##0_-_ر_ي_ا_ل_ ;_ * #,##0\-_ر_ي_ا_ل_ ;_ * &quot;-&quot;??_-_ر_ي_ا_ل_ ;_ @_ "/>
    <numFmt numFmtId="167" formatCode="_(* #,##0_);_(* \(#,##0\);_(* &quot;-&quot;??_);_(@_)"/>
    <numFmt numFmtId="168" formatCode="\-"/>
    <numFmt numFmtId="169" formatCode="#,##0.00_-;[Red]\(#,###.00\)"/>
    <numFmt numFmtId="170" formatCode="0.00000000"/>
    <numFmt numFmtId="171" formatCode="0.000000"/>
    <numFmt numFmtId="172" formatCode="#,##0_-;[Black]\(#,###\)"/>
    <numFmt numFmtId="173" formatCode="_ * #,##0.0000000_-_ر_ي_ا_ل_ ;_ * #,##0.0000000\-_ر_ي_ا_ل_ ;_ * &quot;-&quot;??_-_ر_ي_ا_ل_ ;_ @_ "/>
    <numFmt numFmtId="174" formatCode="_(* #,##0.0000000_);_(* \(#,##0.0000000\);_(* &quot;-&quot;??_);_(@_)"/>
    <numFmt numFmtId="175" formatCode="#,##0.0_);\(#,##0.0\)"/>
    <numFmt numFmtId="176" formatCode="_(* #,##0.000000_);_(* \(#,##0.000000\);_(* &quot;-&quot;??_);_(@_)"/>
    <numFmt numFmtId="177" formatCode="#,##0.000000"/>
  </numFmts>
  <fonts count="52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9"/>
      <color rgb="FF005EBB"/>
      <name val="Tahoma"/>
      <family val="2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16"/>
      <name val="IranNastaliq"/>
      <family val="1"/>
    </font>
    <font>
      <sz val="9"/>
      <color rgb="FF0070C0"/>
      <name val="Tahoma"/>
      <family val="2"/>
    </font>
    <font>
      <sz val="12"/>
      <color indexed="8"/>
      <name val="B Nazanin"/>
      <charset val="178"/>
    </font>
    <font>
      <sz val="25"/>
      <color theme="1"/>
      <name val="IranNastaliq"/>
      <family val="1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sz val="8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92D050"/>
      <name val="B Nazanin"/>
      <charset val="178"/>
    </font>
    <font>
      <sz val="11"/>
      <name val="Calibri"/>
      <family val="2"/>
      <charset val="178"/>
      <scheme val="minor"/>
    </font>
    <font>
      <b/>
      <sz val="16"/>
      <color rgb="FF0062AC"/>
      <name val="B Nazanin"/>
      <charset val="178"/>
    </font>
    <font>
      <sz val="14"/>
      <name val="B Nazanin"/>
      <charset val="178"/>
    </font>
    <font>
      <sz val="14"/>
      <color indexed="8"/>
      <name val="Calibri"/>
      <family val="2"/>
      <scheme val="minor"/>
    </font>
    <font>
      <b/>
      <sz val="14"/>
      <name val="B Nazanin"/>
      <charset val="178"/>
    </font>
    <font>
      <sz val="12"/>
      <color indexed="8"/>
      <name val="Calibri"/>
      <family val="2"/>
      <scheme val="minor"/>
    </font>
    <font>
      <sz val="9"/>
      <color rgb="FF000000"/>
      <name val="Yekan"/>
    </font>
    <font>
      <sz val="8"/>
      <color rgb="FF005EBB"/>
      <name val="Yekan"/>
    </font>
    <font>
      <sz val="30"/>
      <name val="B Titr"/>
      <charset val="178"/>
    </font>
    <font>
      <sz val="25"/>
      <color theme="1"/>
      <name val="B Zar"/>
      <charset val="178"/>
    </font>
    <font>
      <sz val="14"/>
      <color theme="1"/>
      <name val="B Titr"/>
      <charset val="178"/>
    </font>
    <font>
      <sz val="11"/>
      <color theme="1"/>
      <name val="B Zar"/>
      <charset val="178"/>
    </font>
    <font>
      <sz val="16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4" fillId="0" borderId="0"/>
  </cellStyleXfs>
  <cellXfs count="327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readingOrder="2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 readingOrder="2"/>
    </xf>
    <xf numFmtId="165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readingOrder="2"/>
    </xf>
    <xf numFmtId="0" fontId="0" fillId="0" borderId="4" xfId="0" applyBorder="1"/>
    <xf numFmtId="165" fontId="0" fillId="0" borderId="0" xfId="0" applyNumberFormat="1"/>
    <xf numFmtId="165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2" fillId="0" borderId="0" xfId="0" applyNumberFormat="1" applyFont="1"/>
    <xf numFmtId="165" fontId="2" fillId="0" borderId="0" xfId="0" applyNumberFormat="1" applyFont="1"/>
    <xf numFmtId="3" fontId="7" fillId="0" borderId="0" xfId="0" applyNumberFormat="1" applyFont="1"/>
    <xf numFmtId="165" fontId="18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165" fontId="13" fillId="0" borderId="0" xfId="0" applyNumberFormat="1" applyFont="1" applyAlignment="1">
      <alignment horizontal="center" vertical="center"/>
    </xf>
    <xf numFmtId="166" fontId="0" fillId="0" borderId="0" xfId="1" applyNumberFormat="1" applyFont="1"/>
    <xf numFmtId="9" fontId="0" fillId="0" borderId="0" xfId="2" applyFont="1"/>
    <xf numFmtId="165" fontId="7" fillId="0" borderId="0" xfId="0" applyNumberFormat="1" applyFont="1"/>
    <xf numFmtId="3" fontId="17" fillId="3" borderId="0" xfId="0" applyNumberFormat="1" applyFont="1" applyFill="1" applyAlignment="1">
      <alignment horizontal="right" vertical="center"/>
    </xf>
    <xf numFmtId="3" fontId="24" fillId="3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3" fontId="21" fillId="0" borderId="0" xfId="0" applyNumberFormat="1" applyFont="1"/>
    <xf numFmtId="3" fontId="17" fillId="3" borderId="0" xfId="0" applyNumberFormat="1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9" fillId="0" borderId="0" xfId="0" applyFont="1"/>
    <xf numFmtId="167" fontId="18" fillId="0" borderId="0" xfId="0" applyNumberFormat="1" applyFont="1" applyAlignment="1">
      <alignment horizontal="center" vertical="center"/>
    </xf>
    <xf numFmtId="3" fontId="0" fillId="0" borderId="0" xfId="0" applyNumberFormat="1"/>
    <xf numFmtId="3" fontId="17" fillId="0" borderId="0" xfId="0" applyNumberFormat="1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0" fontId="9" fillId="0" borderId="0" xfId="0" applyFont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3" fontId="25" fillId="0" borderId="0" xfId="0" applyNumberFormat="1" applyFont="1"/>
    <xf numFmtId="9" fontId="5" fillId="0" borderId="0" xfId="2" applyFont="1" applyBorder="1" applyAlignment="1">
      <alignment horizontal="center" vertical="center" wrapText="1"/>
    </xf>
    <xf numFmtId="166" fontId="31" fillId="0" borderId="0" xfId="1" applyNumberFormat="1" applyFont="1"/>
    <xf numFmtId="38" fontId="2" fillId="0" borderId="0" xfId="0" applyNumberFormat="1" applyFont="1" applyAlignment="1">
      <alignment horizontal="center" vertical="center" readingOrder="2"/>
    </xf>
    <xf numFmtId="0" fontId="0" fillId="4" borderId="0" xfId="0" applyFill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8" fontId="2" fillId="0" borderId="0" xfId="0" applyNumberFormat="1" applyFont="1" applyAlignment="1">
      <alignment horizontal="center"/>
    </xf>
    <xf numFmtId="38" fontId="2" fillId="0" borderId="0" xfId="0" applyNumberFormat="1" applyFont="1"/>
    <xf numFmtId="38" fontId="17" fillId="0" borderId="0" xfId="0" applyNumberFormat="1" applyFont="1"/>
    <xf numFmtId="38" fontId="18" fillId="0" borderId="1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0" fillId="0" borderId="0" xfId="0" applyNumberFormat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/>
    <xf numFmtId="38" fontId="2" fillId="0" borderId="0" xfId="0" applyNumberFormat="1" applyFont="1" applyAlignment="1">
      <alignment horizontal="right" vertical="center"/>
    </xf>
    <xf numFmtId="38" fontId="2" fillId="0" borderId="0" xfId="1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0" xfId="1" applyNumberFormat="1" applyFont="1" applyFill="1" applyAlignment="1">
      <alignment horizontal="center"/>
    </xf>
    <xf numFmtId="38" fontId="1" fillId="0" borderId="1" xfId="0" applyNumberFormat="1" applyFont="1" applyBorder="1" applyAlignment="1">
      <alignment horizontal="right" vertical="center" wrapText="1" readingOrder="2"/>
    </xf>
    <xf numFmtId="38" fontId="1" fillId="0" borderId="0" xfId="0" applyNumberFormat="1" applyFont="1" applyAlignment="1">
      <alignment vertical="center" wrapText="1" readingOrder="2"/>
    </xf>
    <xf numFmtId="38" fontId="10" fillId="0" borderId="0" xfId="0" applyNumberFormat="1" applyFont="1" applyAlignment="1">
      <alignment horizontal="center" vertical="center" wrapText="1" readingOrder="2"/>
    </xf>
    <xf numFmtId="38" fontId="20" fillId="0" borderId="5" xfId="0" applyNumberFormat="1" applyFont="1" applyBorder="1" applyAlignment="1">
      <alignment horizontal="right" vertical="center"/>
    </xf>
    <xf numFmtId="9" fontId="11" fillId="0" borderId="0" xfId="2" applyFont="1" applyAlignment="1">
      <alignment horizontal="center"/>
    </xf>
    <xf numFmtId="9" fontId="5" fillId="0" borderId="3" xfId="2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/>
    </xf>
    <xf numFmtId="38" fontId="0" fillId="0" borderId="0" xfId="0" applyNumberFormat="1" applyAlignment="1">
      <alignment horizontal="center"/>
    </xf>
    <xf numFmtId="38" fontId="5" fillId="0" borderId="3" xfId="0" applyNumberFormat="1" applyFont="1" applyBorder="1" applyAlignment="1">
      <alignment horizontal="center" vertical="center" wrapText="1"/>
    </xf>
    <xf numFmtId="38" fontId="5" fillId="0" borderId="0" xfId="0" applyNumberFormat="1" applyFont="1" applyAlignment="1">
      <alignment horizontal="center" vertical="center" wrapText="1"/>
    </xf>
    <xf numFmtId="38" fontId="18" fillId="0" borderId="5" xfId="0" applyNumberFormat="1" applyFont="1" applyBorder="1" applyAlignment="1">
      <alignment horizontal="center" vertical="center"/>
    </xf>
    <xf numFmtId="38" fontId="25" fillId="0" borderId="0" xfId="0" applyNumberFormat="1" applyFont="1"/>
    <xf numFmtId="38" fontId="18" fillId="0" borderId="0" xfId="0" applyNumberFormat="1" applyFont="1" applyAlignment="1">
      <alignment vertical="center" wrapText="1" readingOrder="2"/>
    </xf>
    <xf numFmtId="38" fontId="18" fillId="0" borderId="0" xfId="0" applyNumberFormat="1" applyFont="1" applyAlignment="1">
      <alignment horizontal="center" vertical="center" readingOrder="2"/>
    </xf>
    <xf numFmtId="38" fontId="18" fillId="0" borderId="0" xfId="0" applyNumberFormat="1" applyFont="1" applyAlignment="1">
      <alignment horizontal="right" vertical="center" wrapText="1" readingOrder="2"/>
    </xf>
    <xf numFmtId="10" fontId="18" fillId="0" borderId="0" xfId="2" applyNumberFormat="1" applyFont="1" applyBorder="1" applyAlignment="1">
      <alignment horizontal="center" vertical="center" wrapText="1" readingOrder="2"/>
    </xf>
    <xf numFmtId="38" fontId="32" fillId="0" borderId="0" xfId="0" applyNumberFormat="1" applyFont="1" applyAlignment="1">
      <alignment horizontal="right"/>
    </xf>
    <xf numFmtId="38" fontId="18" fillId="0" borderId="0" xfId="0" applyNumberFormat="1" applyFont="1" applyAlignment="1">
      <alignment horizontal="center" vertical="center" wrapText="1" readingOrder="2"/>
    </xf>
    <xf numFmtId="38" fontId="18" fillId="0" borderId="0" xfId="1" applyNumberFormat="1" applyFont="1" applyBorder="1" applyAlignment="1">
      <alignment horizontal="center" vertical="center" readingOrder="2"/>
    </xf>
    <xf numFmtId="38" fontId="20" fillId="0" borderId="5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readingOrder="2"/>
    </xf>
    <xf numFmtId="168" fontId="18" fillId="0" borderId="0" xfId="0" applyNumberFormat="1" applyFont="1" applyAlignment="1">
      <alignment horizontal="center" vertical="center" readingOrder="2"/>
    </xf>
    <xf numFmtId="37" fontId="20" fillId="0" borderId="0" xfId="0" applyNumberFormat="1" applyFont="1" applyAlignment="1">
      <alignment horizontal="center" vertical="center"/>
    </xf>
    <xf numFmtId="0" fontId="21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21" fillId="0" borderId="0" xfId="3" applyFont="1"/>
    <xf numFmtId="37" fontId="35" fillId="0" borderId="6" xfId="3" applyNumberFormat="1" applyFont="1" applyBorder="1" applyAlignment="1">
      <alignment horizontal="center" vertical="center"/>
    </xf>
    <xf numFmtId="37" fontId="35" fillId="0" borderId="6" xfId="3" applyNumberFormat="1" applyFont="1" applyBorder="1" applyAlignment="1">
      <alignment horizontal="center" vertical="center" wrapText="1"/>
    </xf>
    <xf numFmtId="37" fontId="20" fillId="0" borderId="0" xfId="3" applyNumberFormat="1" applyFont="1" applyAlignment="1">
      <alignment horizontal="center" vertical="center" wrapText="1"/>
    </xf>
    <xf numFmtId="37" fontId="20" fillId="0" borderId="0" xfId="3" applyNumberFormat="1" applyFont="1" applyAlignment="1">
      <alignment horizontal="center" vertical="center"/>
    </xf>
    <xf numFmtId="0" fontId="10" fillId="0" borderId="0" xfId="0" applyFont="1"/>
    <xf numFmtId="3" fontId="5" fillId="0" borderId="0" xfId="0" applyNumberFormat="1" applyFont="1" applyAlignment="1">
      <alignment horizontal="center" vertical="center"/>
    </xf>
    <xf numFmtId="37" fontId="20" fillId="0" borderId="5" xfId="3" applyNumberFormat="1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right" vertical="center"/>
    </xf>
    <xf numFmtId="38" fontId="33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right" vertical="center"/>
    </xf>
    <xf numFmtId="38" fontId="37" fillId="0" borderId="0" xfId="0" applyNumberFormat="1" applyFont="1"/>
    <xf numFmtId="4" fontId="32" fillId="0" borderId="0" xfId="0" applyNumberFormat="1" applyFont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40" fontId="20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vertical="center" readingOrder="2"/>
    </xf>
    <xf numFmtId="169" fontId="1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right"/>
    </xf>
    <xf numFmtId="38" fontId="10" fillId="0" borderId="0" xfId="0" applyNumberFormat="1" applyFont="1"/>
    <xf numFmtId="38" fontId="2" fillId="5" borderId="0" xfId="0" applyNumberFormat="1" applyFont="1" applyFill="1" applyAlignment="1">
      <alignment horizontal="center" vertical="center"/>
    </xf>
    <xf numFmtId="38" fontId="2" fillId="5" borderId="0" xfId="0" applyNumberFormat="1" applyFont="1" applyFill="1" applyAlignment="1">
      <alignment horizontal="right" vertical="center"/>
    </xf>
    <xf numFmtId="3" fontId="25" fillId="5" borderId="0" xfId="0" applyNumberFormat="1" applyFont="1" applyFill="1"/>
    <xf numFmtId="9" fontId="5" fillId="0" borderId="0" xfId="2" applyFont="1" applyFill="1" applyBorder="1"/>
    <xf numFmtId="0" fontId="0" fillId="5" borderId="0" xfId="0" applyFill="1"/>
    <xf numFmtId="3" fontId="17" fillId="5" borderId="0" xfId="0" applyNumberFormat="1" applyFont="1" applyFill="1"/>
    <xf numFmtId="167" fontId="0" fillId="0" borderId="0" xfId="0" applyNumberFormat="1"/>
    <xf numFmtId="38" fontId="5" fillId="0" borderId="0" xfId="1" applyNumberFormat="1" applyFont="1" applyFill="1" applyAlignment="1">
      <alignment horizontal="center" vertical="center"/>
    </xf>
    <xf numFmtId="0" fontId="34" fillId="0" borderId="0" xfId="3"/>
    <xf numFmtId="37" fontId="35" fillId="0" borderId="0" xfId="3" applyNumberFormat="1" applyFont="1"/>
    <xf numFmtId="37" fontId="20" fillId="0" borderId="9" xfId="3" applyNumberFormat="1" applyFont="1" applyBorder="1"/>
    <xf numFmtId="37" fontId="20" fillId="0" borderId="4" xfId="3" applyNumberFormat="1" applyFont="1" applyBorder="1"/>
    <xf numFmtId="0" fontId="34" fillId="0" borderId="0" xfId="3" applyAlignment="1">
      <alignment horizontal="center"/>
    </xf>
    <xf numFmtId="37" fontId="34" fillId="0" borderId="0" xfId="3" applyNumberFormat="1"/>
    <xf numFmtId="3" fontId="34" fillId="0" borderId="0" xfId="3" applyNumberFormat="1"/>
    <xf numFmtId="170" fontId="34" fillId="0" borderId="0" xfId="3" applyNumberFormat="1"/>
    <xf numFmtId="166" fontId="34" fillId="0" borderId="0" xfId="3" applyNumberFormat="1"/>
    <xf numFmtId="166" fontId="2" fillId="0" borderId="0" xfId="1" applyNumberFormat="1" applyFont="1"/>
    <xf numFmtId="166" fontId="34" fillId="0" borderId="0" xfId="1" applyNumberFormat="1" applyFont="1"/>
    <xf numFmtId="171" fontId="34" fillId="0" borderId="0" xfId="3" applyNumberFormat="1"/>
    <xf numFmtId="37" fontId="20" fillId="5" borderId="0" xfId="3" applyNumberFormat="1" applyFont="1" applyFill="1" applyAlignment="1">
      <alignment horizontal="right"/>
    </xf>
    <xf numFmtId="165" fontId="0" fillId="0" borderId="0" xfId="0" applyNumberFormat="1" applyAlignment="1">
      <alignment horizontal="center"/>
    </xf>
    <xf numFmtId="165" fontId="38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/>
    </xf>
    <xf numFmtId="0" fontId="34" fillId="0" borderId="0" xfId="3" applyAlignment="1">
      <alignment vertical="center"/>
    </xf>
    <xf numFmtId="165" fontId="18" fillId="0" borderId="5" xfId="0" applyNumberFormat="1" applyFont="1" applyBorder="1" applyAlignment="1">
      <alignment horizontal="center" vertical="center"/>
    </xf>
    <xf numFmtId="172" fontId="18" fillId="0" borderId="0" xfId="0" applyNumberFormat="1" applyFont="1" applyAlignment="1">
      <alignment horizontal="center" vertical="center"/>
    </xf>
    <xf numFmtId="37" fontId="41" fillId="0" borderId="0" xfId="3" applyNumberFormat="1" applyFont="1" applyAlignment="1">
      <alignment vertical="center"/>
    </xf>
    <xf numFmtId="0" fontId="41" fillId="0" borderId="0" xfId="3" applyFont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37" fontId="41" fillId="0" borderId="0" xfId="3" applyNumberFormat="1" applyFont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/>
    </xf>
    <xf numFmtId="0" fontId="42" fillId="0" borderId="0" xfId="3" applyFont="1" applyAlignment="1">
      <alignment horizontal="center" wrapText="1"/>
    </xf>
    <xf numFmtId="37" fontId="41" fillId="0" borderId="8" xfId="3" applyNumberFormat="1" applyFont="1" applyBorder="1" applyAlignment="1">
      <alignment horizontal="center"/>
    </xf>
    <xf numFmtId="0" fontId="32" fillId="0" borderId="0" xfId="3" applyFont="1"/>
    <xf numFmtId="0" fontId="18" fillId="0" borderId="0" xfId="0" applyFont="1"/>
    <xf numFmtId="166" fontId="2" fillId="0" borderId="0" xfId="1" applyNumberFormat="1" applyFont="1" applyFill="1" applyBorder="1"/>
    <xf numFmtId="165" fontId="9" fillId="0" borderId="0" xfId="0" applyNumberFormat="1" applyFont="1" applyAlignment="1">
      <alignment horizontal="center" vertical="center"/>
    </xf>
    <xf numFmtId="0" fontId="44" fillId="0" borderId="0" xfId="3" applyFont="1"/>
    <xf numFmtId="37" fontId="35" fillId="0" borderId="8" xfId="3" applyNumberFormat="1" applyFont="1" applyBorder="1" applyAlignment="1">
      <alignment horizontal="center"/>
    </xf>
    <xf numFmtId="173" fontId="34" fillId="0" borderId="0" xfId="3" applyNumberFormat="1"/>
    <xf numFmtId="166" fontId="2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37" fontId="20" fillId="0" borderId="0" xfId="3" applyNumberFormat="1" applyFont="1" applyAlignment="1">
      <alignment horizontal="center"/>
    </xf>
    <xf numFmtId="37" fontId="20" fillId="0" borderId="9" xfId="3" applyNumberFormat="1" applyFont="1" applyBorder="1" applyAlignment="1">
      <alignment horizontal="center"/>
    </xf>
    <xf numFmtId="0" fontId="6" fillId="0" borderId="0" xfId="0" applyFont="1" applyAlignment="1">
      <alignment readingOrder="2"/>
    </xf>
    <xf numFmtId="0" fontId="44" fillId="0" borderId="0" xfId="3" applyFont="1" applyAlignment="1">
      <alignment horizontal="center"/>
    </xf>
    <xf numFmtId="3" fontId="5" fillId="0" borderId="0" xfId="0" applyNumberFormat="1" applyFont="1" applyAlignment="1">
      <alignment horizontal="right" readingOrder="2"/>
    </xf>
    <xf numFmtId="3" fontId="9" fillId="0" borderId="0" xfId="0" applyNumberFormat="1" applyFont="1" applyAlignment="1">
      <alignment horizontal="right" vertical="center" readingOrder="2"/>
    </xf>
    <xf numFmtId="37" fontId="5" fillId="0" borderId="0" xfId="0" applyNumberFormat="1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74" fontId="34" fillId="0" borderId="0" xfId="3" applyNumberFormat="1"/>
    <xf numFmtId="166" fontId="41" fillId="0" borderId="9" xfId="1" applyNumberFormat="1" applyFont="1" applyFill="1" applyBorder="1" applyAlignment="1">
      <alignment horizontal="center" vertical="center"/>
    </xf>
    <xf numFmtId="10" fontId="41" fillId="0" borderId="0" xfId="2" applyNumberFormat="1" applyFont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37" fontId="20" fillId="0" borderId="0" xfId="0" applyNumberFormat="1" applyFont="1" applyAlignment="1">
      <alignment horizontal="center" vertical="center" wrapText="1"/>
    </xf>
    <xf numFmtId="37" fontId="35" fillId="0" borderId="0" xfId="3" applyNumberFormat="1" applyFont="1" applyAlignment="1">
      <alignment horizontal="center"/>
    </xf>
    <xf numFmtId="9" fontId="18" fillId="0" borderId="0" xfId="2" applyFont="1" applyFill="1" applyBorder="1" applyAlignment="1">
      <alignment horizontal="center" vertical="center"/>
    </xf>
    <xf numFmtId="9" fontId="15" fillId="0" borderId="0" xfId="2" applyFont="1" applyFill="1" applyAlignment="1">
      <alignment horizontal="center" vertical="center" wrapText="1" readingOrder="2"/>
    </xf>
    <xf numFmtId="37" fontId="20" fillId="0" borderId="5" xfId="0" applyNumberFormat="1" applyFont="1" applyBorder="1" applyAlignment="1">
      <alignment horizontal="center" vertical="center"/>
    </xf>
    <xf numFmtId="9" fontId="5" fillId="0" borderId="0" xfId="2" applyFont="1" applyAlignment="1">
      <alignment horizontal="center" vertical="center" readingOrder="2"/>
    </xf>
    <xf numFmtId="9" fontId="9" fillId="0" borderId="5" xfId="2" applyFon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 readingOrder="2"/>
    </xf>
    <xf numFmtId="10" fontId="9" fillId="0" borderId="5" xfId="2" applyNumberFormat="1" applyFont="1" applyBorder="1" applyAlignment="1">
      <alignment horizontal="center" vertical="center"/>
    </xf>
    <xf numFmtId="3" fontId="45" fillId="0" borderId="0" xfId="0" applyNumberFormat="1" applyFont="1"/>
    <xf numFmtId="175" fontId="20" fillId="0" borderId="4" xfId="3" applyNumberFormat="1" applyFont="1" applyBorder="1"/>
    <xf numFmtId="10" fontId="5" fillId="0" borderId="5" xfId="2" applyNumberFormat="1" applyFont="1" applyBorder="1" applyAlignment="1">
      <alignment horizontal="center" vertical="center"/>
    </xf>
    <xf numFmtId="10" fontId="22" fillId="0" borderId="0" xfId="2" applyNumberFormat="1" applyFont="1" applyAlignment="1">
      <alignment horizontal="center" vertical="center"/>
    </xf>
    <xf numFmtId="10" fontId="32" fillId="0" borderId="0" xfId="2" applyNumberFormat="1" applyFont="1" applyAlignment="1">
      <alignment horizontal="center" vertical="center"/>
    </xf>
    <xf numFmtId="10" fontId="20" fillId="0" borderId="5" xfId="2" applyNumberFormat="1" applyFont="1" applyBorder="1" applyAlignment="1">
      <alignment horizontal="center" vertical="center"/>
    </xf>
    <xf numFmtId="10" fontId="41" fillId="0" borderId="13" xfId="2" applyNumberFormat="1" applyFont="1" applyBorder="1" applyAlignment="1">
      <alignment horizontal="center" vertical="center"/>
    </xf>
    <xf numFmtId="37" fontId="20" fillId="0" borderId="13" xfId="0" applyNumberFormat="1" applyFont="1" applyBorder="1" applyAlignment="1">
      <alignment horizontal="center" vertical="center"/>
    </xf>
    <xf numFmtId="10" fontId="15" fillId="0" borderId="0" xfId="2" applyNumberFormat="1" applyFont="1" applyFill="1" applyAlignment="1">
      <alignment horizontal="center" vertical="center" wrapText="1" readingOrder="2"/>
    </xf>
    <xf numFmtId="38" fontId="7" fillId="0" borderId="0" xfId="0" applyNumberFormat="1" applyFont="1"/>
    <xf numFmtId="37" fontId="7" fillId="0" borderId="0" xfId="0" applyNumberFormat="1" applyFont="1"/>
    <xf numFmtId="37" fontId="6" fillId="0" borderId="0" xfId="0" applyNumberFormat="1" applyFont="1" applyAlignment="1">
      <alignment vertical="center" readingOrder="2"/>
    </xf>
    <xf numFmtId="3" fontId="6" fillId="0" borderId="0" xfId="0" applyNumberFormat="1" applyFont="1" applyAlignment="1">
      <alignment vertical="center" readingOrder="2"/>
    </xf>
    <xf numFmtId="0" fontId="45" fillId="0" borderId="0" xfId="0" applyFont="1"/>
    <xf numFmtId="176" fontId="34" fillId="0" borderId="0" xfId="3" applyNumberFormat="1"/>
    <xf numFmtId="177" fontId="34" fillId="0" borderId="0" xfId="3" applyNumberFormat="1"/>
    <xf numFmtId="0" fontId="0" fillId="2" borderId="0" xfId="0" applyFill="1"/>
    <xf numFmtId="3" fontId="17" fillId="2" borderId="0" xfId="0" applyNumberFormat="1" applyFont="1" applyFill="1"/>
    <xf numFmtId="0" fontId="2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 vertical="center" wrapText="1"/>
    </xf>
    <xf numFmtId="37" fontId="27" fillId="0" borderId="0" xfId="0" applyNumberFormat="1" applyFont="1" applyAlignment="1">
      <alignment horizontal="right" vertical="center" wrapText="1"/>
    </xf>
    <xf numFmtId="38" fontId="15" fillId="0" borderId="0" xfId="0" applyNumberFormat="1" applyFont="1" applyAlignment="1">
      <alignment horizontal="center" vertical="center" wrapText="1" readingOrder="2"/>
    </xf>
    <xf numFmtId="37" fontId="15" fillId="0" borderId="0" xfId="0" applyNumberFormat="1" applyFont="1" applyAlignment="1">
      <alignment horizontal="center" vertical="center" wrapText="1" readingOrder="2"/>
    </xf>
    <xf numFmtId="0" fontId="9" fillId="0" borderId="0" xfId="0" applyFont="1" applyAlignment="1">
      <alignment vertical="center"/>
    </xf>
    <xf numFmtId="1" fontId="7" fillId="0" borderId="0" xfId="0" applyNumberFormat="1" applyFont="1"/>
    <xf numFmtId="166" fontId="41" fillId="0" borderId="0" xfId="1" applyNumberFormat="1" applyFont="1" applyFill="1" applyBorder="1" applyAlignment="1">
      <alignment horizontal="center" vertical="center"/>
    </xf>
    <xf numFmtId="0" fontId="34" fillId="0" borderId="0" xfId="3" applyAlignment="1">
      <alignment horizontal="center" vertical="center"/>
    </xf>
    <xf numFmtId="166" fontId="20" fillId="0" borderId="0" xfId="1" applyNumberFormat="1" applyFont="1" applyAlignment="1">
      <alignment horizontal="center" vertical="center"/>
    </xf>
    <xf numFmtId="37" fontId="18" fillId="0" borderId="0" xfId="0" applyNumberFormat="1" applyFont="1" applyAlignment="1">
      <alignment horizontal="center" vertical="center"/>
    </xf>
    <xf numFmtId="37" fontId="18" fillId="0" borderId="5" xfId="0" applyNumberFormat="1" applyFont="1" applyBorder="1" applyAlignment="1">
      <alignment horizontal="center" vertical="center"/>
    </xf>
    <xf numFmtId="3" fontId="46" fillId="0" borderId="0" xfId="0" applyNumberFormat="1" applyFont="1"/>
    <xf numFmtId="3" fontId="8" fillId="0" borderId="0" xfId="0" applyNumberFormat="1" applyFont="1" applyAlignment="1">
      <alignment vertical="center" readingOrder="2"/>
    </xf>
    <xf numFmtId="0" fontId="30" fillId="0" borderId="0" xfId="0" applyFont="1" applyAlignment="1">
      <alignment vertical="top" wrapText="1"/>
    </xf>
    <xf numFmtId="0" fontId="47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 applyAlignment="1">
      <alignment vertical="top" wrapText="1"/>
    </xf>
    <xf numFmtId="0" fontId="1" fillId="0" borderId="6" xfId="0" applyFont="1" applyBorder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0" fontId="51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38" fontId="18" fillId="0" borderId="2" xfId="1" applyNumberFormat="1" applyFont="1" applyFill="1" applyBorder="1" applyAlignment="1">
      <alignment horizontal="center" vertical="center" wrapText="1" readingOrder="2"/>
    </xf>
    <xf numFmtId="38" fontId="18" fillId="0" borderId="1" xfId="1" applyNumberFormat="1" applyFont="1" applyFill="1" applyBorder="1" applyAlignment="1">
      <alignment horizontal="center" vertical="center" wrapText="1" readingOrder="2"/>
    </xf>
    <xf numFmtId="38" fontId="10" fillId="0" borderId="0" xfId="0" applyNumberFormat="1" applyFont="1" applyAlignment="1">
      <alignment horizontal="center" vertical="center" wrapText="1" readingOrder="2"/>
    </xf>
    <xf numFmtId="38" fontId="10" fillId="0" borderId="0" xfId="0" applyNumberFormat="1" applyFont="1" applyAlignment="1">
      <alignment horizontal="center"/>
    </xf>
    <xf numFmtId="38" fontId="18" fillId="0" borderId="0" xfId="0" applyNumberFormat="1" applyFont="1" applyAlignment="1">
      <alignment horizontal="center" vertical="center" wrapText="1" readingOrder="2"/>
    </xf>
    <xf numFmtId="38" fontId="18" fillId="0" borderId="1" xfId="0" applyNumberFormat="1" applyFont="1" applyBorder="1" applyAlignment="1">
      <alignment horizontal="center" vertical="center" wrapText="1" readingOrder="2"/>
    </xf>
    <xf numFmtId="38" fontId="18" fillId="0" borderId="2" xfId="0" applyNumberFormat="1" applyFont="1" applyBorder="1" applyAlignment="1">
      <alignment horizontal="center" vertical="center" readingOrder="2"/>
    </xf>
    <xf numFmtId="38" fontId="18" fillId="0" borderId="1" xfId="0" applyNumberFormat="1" applyFont="1" applyBorder="1" applyAlignment="1">
      <alignment horizontal="center" vertical="center" readingOrder="2"/>
    </xf>
    <xf numFmtId="38" fontId="23" fillId="0" borderId="0" xfId="0" applyNumberFormat="1" applyFont="1" applyAlignment="1">
      <alignment horizontal="right" vertical="center" readingOrder="2"/>
    </xf>
    <xf numFmtId="38" fontId="10" fillId="0" borderId="1" xfId="0" applyNumberFormat="1" applyFont="1" applyBorder="1" applyAlignment="1">
      <alignment horizontal="center" vertical="center" wrapText="1" readingOrder="2"/>
    </xf>
    <xf numFmtId="38" fontId="18" fillId="0" borderId="2" xfId="0" applyNumberFormat="1" applyFont="1" applyBorder="1" applyAlignment="1">
      <alignment horizontal="center" vertical="center" wrapText="1" readingOrder="2"/>
    </xf>
    <xf numFmtId="10" fontId="18" fillId="0" borderId="2" xfId="2" applyNumberFormat="1" applyFont="1" applyBorder="1" applyAlignment="1">
      <alignment horizontal="center" vertical="center" wrapText="1" readingOrder="2"/>
    </xf>
    <xf numFmtId="10" fontId="18" fillId="0" borderId="1" xfId="2" applyNumberFormat="1" applyFont="1" applyBorder="1" applyAlignment="1">
      <alignment horizontal="center" vertical="center" wrapText="1" readingOrder="2"/>
    </xf>
    <xf numFmtId="38" fontId="2" fillId="0" borderId="0" xfId="0" applyNumberFormat="1" applyFont="1" applyAlignment="1">
      <alignment horizontal="right" vertical="center" readingOrder="2"/>
    </xf>
    <xf numFmtId="38" fontId="18" fillId="0" borderId="0" xfId="0" applyNumberFormat="1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 readingOrder="2"/>
    </xf>
    <xf numFmtId="38" fontId="18" fillId="0" borderId="0" xfId="1" applyNumberFormat="1" applyFont="1" applyBorder="1" applyAlignment="1">
      <alignment horizontal="center" vertical="center" readingOrder="2"/>
    </xf>
    <xf numFmtId="38" fontId="18" fillId="0" borderId="1" xfId="1" applyNumberFormat="1" applyFont="1" applyBorder="1" applyAlignment="1">
      <alignment horizontal="center" vertical="center" readingOrder="2"/>
    </xf>
    <xf numFmtId="38" fontId="10" fillId="0" borderId="1" xfId="0" applyNumberFormat="1" applyFont="1" applyBorder="1" applyAlignment="1">
      <alignment horizontal="center"/>
    </xf>
    <xf numFmtId="0" fontId="41" fillId="0" borderId="0" xfId="3" applyFont="1" applyAlignment="1">
      <alignment horizontal="center"/>
    </xf>
    <xf numFmtId="37" fontId="41" fillId="0" borderId="8" xfId="3" applyNumberFormat="1" applyFont="1" applyBorder="1" applyAlignment="1">
      <alignment horizontal="center"/>
    </xf>
    <xf numFmtId="37" fontId="41" fillId="0" borderId="0" xfId="3" applyNumberFormat="1" applyFont="1" applyAlignment="1">
      <alignment horizontal="center"/>
    </xf>
    <xf numFmtId="37" fontId="41" fillId="0" borderId="0" xfId="3" applyNumberFormat="1" applyFont="1" applyAlignment="1">
      <alignment horizontal="center" wrapText="1"/>
    </xf>
    <xf numFmtId="37" fontId="41" fillId="0" borderId="8" xfId="3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42" fillId="0" borderId="0" xfId="3" applyFont="1" applyAlignment="1">
      <alignment horizontal="center"/>
    </xf>
    <xf numFmtId="0" fontId="41" fillId="0" borderId="0" xfId="3" applyFont="1"/>
    <xf numFmtId="37" fontId="41" fillId="0" borderId="8" xfId="3" applyNumberFormat="1" applyFont="1" applyBorder="1"/>
    <xf numFmtId="37" fontId="43" fillId="0" borderId="6" xfId="3" applyNumberFormat="1" applyFont="1" applyBorder="1" applyAlignment="1">
      <alignment horizontal="center"/>
    </xf>
    <xf numFmtId="0" fontId="42" fillId="0" borderId="7" xfId="3" applyFont="1" applyBorder="1" applyAlignment="1">
      <alignment horizontal="center"/>
    </xf>
    <xf numFmtId="37" fontId="43" fillId="0" borderId="8" xfId="3" applyNumberFormat="1" applyFont="1" applyBorder="1" applyAlignment="1">
      <alignment horizontal="center"/>
    </xf>
    <xf numFmtId="38" fontId="40" fillId="0" borderId="0" xfId="0" applyNumberFormat="1" applyFont="1" applyAlignment="1">
      <alignment horizontal="right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37" fontId="20" fillId="0" borderId="10" xfId="3" applyNumberFormat="1" applyFont="1" applyBorder="1" applyAlignment="1">
      <alignment horizontal="center"/>
    </xf>
    <xf numFmtId="0" fontId="34" fillId="0" borderId="11" xfId="3" applyBorder="1" applyAlignment="1">
      <alignment horizontal="center"/>
    </xf>
    <xf numFmtId="0" fontId="34" fillId="0" borderId="12" xfId="3" applyBorder="1" applyAlignment="1">
      <alignment horizontal="center"/>
    </xf>
    <xf numFmtId="37" fontId="35" fillId="0" borderId="8" xfId="3" applyNumberFormat="1" applyFont="1" applyBorder="1" applyAlignment="1">
      <alignment horizontal="center"/>
    </xf>
    <xf numFmtId="0" fontId="34" fillId="0" borderId="7" xfId="3" applyBorder="1" applyAlignment="1">
      <alignment horizontal="center"/>
    </xf>
    <xf numFmtId="0" fontId="34" fillId="0" borderId="8" xfId="3" applyBorder="1" applyAlignment="1">
      <alignment horizontal="center"/>
    </xf>
    <xf numFmtId="0" fontId="3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37" fontId="20" fillId="0" borderId="0" xfId="0" applyNumberFormat="1" applyFont="1" applyAlignment="1">
      <alignment horizontal="center" vertical="center"/>
    </xf>
    <xf numFmtId="37" fontId="26" fillId="0" borderId="0" xfId="0" applyNumberFormat="1" applyFont="1" applyAlignment="1">
      <alignment horizontal="center" vertical="center"/>
    </xf>
    <xf numFmtId="38" fontId="18" fillId="0" borderId="0" xfId="0" applyNumberFormat="1" applyFont="1" applyFill="1" applyAlignment="1">
      <alignment horizontal="center" vertical="center"/>
    </xf>
    <xf numFmtId="37" fontId="18" fillId="0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-%20&#1589;&#1606;&#1583;&#1608;&#1602;\0-%20&#1589;&#1606;&#1583;&#1608;&#1602;%20&#1607;&#1575;%20&#1580;&#1587;&#1608;&#1585;&#1575;&#1606;&#1607;%20&#1608;%20&#1583;&#1585;%20&#1581;&#1575;&#1604;%20&#1578;&#1575;&#1587;&#1740;&#1587;\Pishgam\&#1589;&#1608;&#1585;&#1578;%20&#1608;&#1590;&#1593;&#1740;&#1578;%20&#1662;&#1608;&#1585;&#1578;&#1601;&#1608;&#1740;\1403-02-31\&#1575;&#1601;&#1588;&#1575;%20&#1662;&#1585;&#1578;&#1601;&#1608;&#1740;%20&#1605;&#1606;&#1578;&#1607;&#1740;%20&#1576;&#1607;%2031%20&#1575;&#1585;&#1583;&#1740;&#1576;&#1607;&#1588;&#1578;%20&#1589;&#1606;&#1583;&#1608;&#1602;%20&#1585;&#1588;&#1583;%20&#1740;&#1705;&#1605;%20&#1662;&#1740;&#1588;&#1711;&#1575;&#16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جلد"/>
      <sheetName val="خالص ارزش دارایی "/>
      <sheetName val="سرمایه گذاری در سهام شرکت ها"/>
      <sheetName val="سایر سرمایه گذاری ها"/>
      <sheetName val="سپرده"/>
      <sheetName val="جمع درآمدها"/>
      <sheetName val="سود سپرده بانکی"/>
      <sheetName val="درآمد سپرده بانکی"/>
      <sheetName val="درآمد سود سهام"/>
      <sheetName val="سایر درآمد ها"/>
    </sheetNames>
    <sheetDataSet>
      <sheetData sheetId="0"/>
      <sheetData sheetId="1"/>
      <sheetData sheetId="2">
        <row r="1">
          <cell r="A1" t="str">
            <v>صندوق سرمایه‌گذاری جسورانه رشد یکم پیشگام</v>
          </cell>
        </row>
      </sheetData>
      <sheetData sheetId="3"/>
      <sheetData sheetId="4"/>
      <sheetData sheetId="5"/>
      <sheetData sheetId="6">
        <row r="6">
          <cell r="I6" t="str">
            <v>طی دوره</v>
          </cell>
          <cell r="J6"/>
          <cell r="K6"/>
          <cell r="L6"/>
          <cell r="M6"/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rightToLeft="1" view="pageBreakPreview" zoomScaleNormal="100" zoomScaleSheetLayoutView="100" workbookViewId="0">
      <selection activeCell="S16" sqref="S16"/>
    </sheetView>
  </sheetViews>
  <sheetFormatPr defaultRowHeight="15"/>
  <cols>
    <col min="1" max="1" width="1.5703125" customWidth="1"/>
    <col min="2" max="2" width="12.42578125" customWidth="1"/>
    <col min="4" max="4" width="0.85546875" customWidth="1"/>
    <col min="5" max="5" width="22.5703125" customWidth="1"/>
    <col min="6" max="6" width="18.85546875" customWidth="1"/>
    <col min="7" max="7" width="0.5703125" customWidth="1"/>
    <col min="8" max="9" width="12.85546875" customWidth="1"/>
    <col min="10" max="10" width="2.140625" customWidth="1"/>
  </cols>
  <sheetData>
    <row r="1" spans="1:16" ht="8.4499999999999993" customHeight="1"/>
    <row r="2" spans="1:16" ht="15" customHeight="1">
      <c r="B2" s="246"/>
      <c r="C2" s="246"/>
      <c r="D2" s="246"/>
      <c r="E2" s="246"/>
      <c r="F2" s="246"/>
      <c r="G2" s="246"/>
      <c r="H2" s="246"/>
      <c r="I2" s="246"/>
      <c r="J2" s="246"/>
    </row>
    <row r="3" spans="1:16" ht="15" customHeight="1">
      <c r="B3" s="246"/>
      <c r="C3" s="246"/>
      <c r="D3" s="246"/>
      <c r="E3" s="246"/>
      <c r="F3" s="246"/>
      <c r="G3" s="246"/>
      <c r="H3" s="246"/>
      <c r="I3" s="246"/>
      <c r="J3" s="246"/>
    </row>
    <row r="4" spans="1:16" ht="15" customHeight="1">
      <c r="B4" s="246"/>
      <c r="C4" s="246"/>
      <c r="D4" s="246"/>
      <c r="E4" s="246"/>
      <c r="F4" s="246"/>
      <c r="G4" s="246"/>
      <c r="H4" s="246"/>
      <c r="I4" s="246"/>
      <c r="J4" s="246"/>
      <c r="L4" s="258" t="s">
        <v>106</v>
      </c>
      <c r="M4" s="258"/>
      <c r="N4" s="258"/>
      <c r="O4" s="258"/>
      <c r="P4" s="258"/>
    </row>
    <row r="5" spans="1:16" ht="15" customHeight="1">
      <c r="B5" s="246"/>
      <c r="C5" s="246"/>
      <c r="D5" s="246"/>
      <c r="E5" s="246"/>
      <c r="F5" s="246"/>
      <c r="G5" s="246"/>
      <c r="H5" s="246"/>
      <c r="I5" s="246"/>
      <c r="J5" s="246"/>
      <c r="L5" s="258" t="s">
        <v>126</v>
      </c>
      <c r="M5" s="258"/>
      <c r="N5" s="258"/>
      <c r="O5" s="258"/>
      <c r="P5" s="258"/>
    </row>
    <row r="6" spans="1:16" ht="27.75" customHeight="1">
      <c r="A6" s="260" t="s">
        <v>106</v>
      </c>
      <c r="B6" s="260"/>
      <c r="C6" s="260"/>
      <c r="D6" s="260"/>
      <c r="E6" s="260"/>
      <c r="F6" s="260"/>
      <c r="G6" s="260"/>
      <c r="H6" s="260"/>
      <c r="I6" s="260"/>
      <c r="J6" s="260"/>
    </row>
    <row r="7" spans="1:16" ht="27" customHeight="1">
      <c r="A7" s="260" t="s">
        <v>111</v>
      </c>
      <c r="B7" s="260"/>
      <c r="C7" s="260"/>
      <c r="D7" s="260"/>
      <c r="E7" s="260"/>
      <c r="F7" s="260"/>
      <c r="G7" s="260"/>
      <c r="H7" s="260"/>
      <c r="I7" s="260"/>
      <c r="J7" s="260"/>
      <c r="M7" t="s">
        <v>123</v>
      </c>
      <c r="O7" t="s">
        <v>127</v>
      </c>
    </row>
    <row r="8" spans="1:16" ht="27" customHeight="1">
      <c r="A8" s="260" t="s">
        <v>125</v>
      </c>
      <c r="B8" s="260"/>
      <c r="C8" s="260"/>
      <c r="D8" s="260"/>
      <c r="E8" s="260"/>
      <c r="F8" s="260"/>
      <c r="G8" s="260"/>
      <c r="H8" s="260"/>
      <c r="I8" s="260"/>
      <c r="J8" s="260"/>
    </row>
    <row r="9" spans="1:16" ht="15" customHeight="1">
      <c r="B9" s="245"/>
      <c r="C9" s="245"/>
      <c r="D9" s="245"/>
      <c r="E9" s="245"/>
      <c r="F9" s="245"/>
      <c r="G9" s="245"/>
      <c r="H9" s="245"/>
      <c r="I9" s="245"/>
      <c r="J9" s="245"/>
      <c r="M9" t="s">
        <v>128</v>
      </c>
    </row>
    <row r="10" spans="1:16" ht="15" customHeight="1">
      <c r="B10" s="245"/>
      <c r="C10" s="245"/>
      <c r="D10" s="245"/>
      <c r="E10" s="245"/>
      <c r="F10" s="245"/>
      <c r="G10" s="245"/>
      <c r="H10" s="245"/>
      <c r="I10" s="245"/>
      <c r="J10" s="245"/>
      <c r="L10" s="75"/>
    </row>
    <row r="11" spans="1:16" s="247" customFormat="1" ht="22.5" customHeight="1">
      <c r="B11" s="261" t="s">
        <v>112</v>
      </c>
      <c r="C11" s="261"/>
      <c r="D11" s="248"/>
      <c r="E11" s="261" t="s">
        <v>113</v>
      </c>
      <c r="F11" s="261"/>
      <c r="G11" s="248"/>
      <c r="H11" s="261" t="s">
        <v>114</v>
      </c>
      <c r="I11" s="261"/>
      <c r="J11" s="248"/>
    </row>
    <row r="12" spans="1:16" s="247" customFormat="1" ht="29.25" customHeight="1">
      <c r="B12" s="257" t="s">
        <v>115</v>
      </c>
      <c r="C12" s="257"/>
      <c r="D12" s="248"/>
      <c r="E12" s="257" t="s">
        <v>120</v>
      </c>
      <c r="F12" s="257"/>
      <c r="G12" s="248"/>
      <c r="H12" s="257" t="s">
        <v>116</v>
      </c>
      <c r="I12" s="257"/>
      <c r="J12" s="248"/>
    </row>
    <row r="13" spans="1:16" s="247" customFormat="1" ht="22.5" customHeight="1">
      <c r="B13" s="248"/>
      <c r="C13" s="248"/>
      <c r="D13" s="248"/>
      <c r="E13" s="248"/>
      <c r="F13" s="248"/>
      <c r="G13" s="248"/>
      <c r="H13" s="248"/>
      <c r="I13" s="248"/>
      <c r="J13" s="248"/>
    </row>
    <row r="14" spans="1:16" s="247" customFormat="1" ht="22.5" customHeight="1">
      <c r="B14" s="248"/>
      <c r="C14" s="248"/>
      <c r="D14" s="248"/>
      <c r="E14" s="248"/>
      <c r="F14" s="248"/>
      <c r="G14" s="248"/>
      <c r="H14" s="248"/>
      <c r="I14" s="248"/>
      <c r="J14" s="248"/>
    </row>
    <row r="15" spans="1:16" ht="15" customHeight="1">
      <c r="B15" s="245"/>
      <c r="C15" s="245"/>
      <c r="D15" s="245"/>
      <c r="E15" s="245"/>
      <c r="F15" s="245"/>
      <c r="G15" s="245"/>
      <c r="H15" s="245"/>
      <c r="I15" s="245"/>
      <c r="J15" s="245"/>
    </row>
    <row r="16" spans="1:16" ht="15" customHeight="1">
      <c r="B16" s="245"/>
      <c r="C16" s="245"/>
      <c r="D16" s="245"/>
      <c r="E16" s="245"/>
      <c r="F16" s="245"/>
      <c r="G16" s="245"/>
      <c r="H16" s="245"/>
      <c r="I16" s="245"/>
      <c r="J16" s="245"/>
    </row>
    <row r="17" spans="2:10" ht="15" customHeight="1">
      <c r="B17" s="245"/>
      <c r="C17" s="245"/>
      <c r="D17" s="245"/>
      <c r="E17" s="245"/>
      <c r="F17" s="245"/>
      <c r="G17" s="245"/>
      <c r="H17" s="245"/>
      <c r="I17" s="245"/>
      <c r="J17" s="245"/>
    </row>
    <row r="18" spans="2:10" ht="15" customHeight="1">
      <c r="B18" s="245"/>
      <c r="C18" s="245"/>
      <c r="D18" s="245"/>
      <c r="E18" s="245"/>
      <c r="F18" s="245"/>
      <c r="G18" s="245"/>
      <c r="H18" s="245"/>
      <c r="I18" s="245"/>
      <c r="J18" s="245"/>
    </row>
    <row r="19" spans="2:10" ht="15" customHeight="1">
      <c r="B19" s="245"/>
      <c r="C19" s="245"/>
      <c r="D19" s="245"/>
      <c r="E19" s="245"/>
      <c r="F19" s="245"/>
      <c r="G19" s="245"/>
      <c r="H19" s="245"/>
      <c r="I19" s="245"/>
      <c r="J19" s="245"/>
    </row>
    <row r="20" spans="2:10" ht="15" customHeight="1">
      <c r="B20" s="245"/>
      <c r="C20" s="245"/>
      <c r="D20" s="245"/>
      <c r="E20" s="245"/>
      <c r="F20" s="245"/>
      <c r="G20" s="245"/>
      <c r="H20" s="245"/>
      <c r="I20" s="245"/>
      <c r="J20" s="245"/>
    </row>
    <row r="21" spans="2:10" ht="11.25" customHeight="1">
      <c r="B21" s="245"/>
      <c r="C21" s="245"/>
      <c r="D21" s="245"/>
      <c r="E21" s="245"/>
      <c r="F21" s="245"/>
      <c r="G21" s="245"/>
      <c r="H21" s="245"/>
      <c r="I21" s="245"/>
      <c r="J21" s="245"/>
    </row>
    <row r="22" spans="2:10" ht="15" customHeight="1">
      <c r="B22" s="245"/>
      <c r="C22" s="245"/>
      <c r="D22" s="245"/>
      <c r="E22" s="245"/>
      <c r="F22" s="245"/>
      <c r="G22" s="245"/>
      <c r="H22" s="245"/>
      <c r="I22" s="245"/>
      <c r="J22" s="245"/>
    </row>
    <row r="23" spans="2:10" ht="15" customHeight="1">
      <c r="B23" s="245"/>
      <c r="C23" s="245"/>
      <c r="D23" s="245"/>
      <c r="E23" s="245"/>
      <c r="F23" s="245"/>
      <c r="G23" s="245"/>
      <c r="H23" s="245"/>
      <c r="I23" s="245"/>
      <c r="J23" s="245"/>
    </row>
    <row r="24" spans="2:10" ht="15" customHeight="1">
      <c r="B24" s="245"/>
      <c r="C24" s="245"/>
      <c r="D24" s="245"/>
      <c r="E24" s="245"/>
      <c r="F24" s="245"/>
      <c r="G24" s="245"/>
      <c r="H24" s="245"/>
      <c r="I24" s="245"/>
      <c r="J24" s="245"/>
    </row>
    <row r="25" spans="2:10" ht="15" customHeight="1">
      <c r="B25" s="245"/>
      <c r="C25" s="245"/>
      <c r="D25" s="245"/>
      <c r="E25" s="245"/>
      <c r="F25" s="245"/>
      <c r="G25" s="245"/>
      <c r="H25" s="245"/>
      <c r="I25" s="245"/>
      <c r="J25" s="245"/>
    </row>
    <row r="26" spans="2:10" ht="15" customHeight="1">
      <c r="B26" s="245"/>
      <c r="C26" s="245"/>
      <c r="D26" s="245"/>
      <c r="E26" s="245"/>
      <c r="F26" s="245"/>
      <c r="G26" s="245"/>
      <c r="H26" s="245"/>
      <c r="I26" s="245"/>
      <c r="J26" s="245"/>
    </row>
    <row r="27" spans="2:10" ht="15" customHeight="1">
      <c r="B27" s="245"/>
      <c r="C27" s="245"/>
      <c r="D27" s="245"/>
      <c r="E27" s="245"/>
      <c r="F27" s="245"/>
      <c r="G27" s="245"/>
      <c r="H27" s="245"/>
      <c r="I27" s="245"/>
      <c r="J27" s="245"/>
    </row>
    <row r="28" spans="2:10" ht="15" customHeight="1">
      <c r="B28" s="245"/>
      <c r="C28" s="245"/>
      <c r="D28" s="245"/>
      <c r="E28" s="245"/>
      <c r="F28" s="245"/>
      <c r="G28" s="245"/>
      <c r="H28" s="245"/>
      <c r="I28" s="245"/>
      <c r="J28" s="245"/>
    </row>
    <row r="29" spans="2:10" ht="38.25" customHeight="1">
      <c r="B29" s="245"/>
      <c r="C29" s="245"/>
      <c r="D29" s="245"/>
      <c r="E29" s="245"/>
      <c r="F29" s="245"/>
      <c r="G29" s="245"/>
      <c r="H29" s="245"/>
      <c r="I29" s="245"/>
      <c r="J29" s="245"/>
    </row>
    <row r="30" spans="2:10">
      <c r="B30" s="259"/>
      <c r="C30" s="259"/>
      <c r="D30" s="259"/>
      <c r="E30" s="259"/>
      <c r="F30" s="259"/>
      <c r="G30" s="259"/>
      <c r="H30" s="259"/>
      <c r="I30" s="259"/>
      <c r="J30" s="259"/>
    </row>
    <row r="31" spans="2:10">
      <c r="B31" s="259"/>
      <c r="C31" s="259"/>
      <c r="D31" s="259"/>
      <c r="E31" s="259"/>
      <c r="F31" s="259"/>
      <c r="G31" s="259"/>
      <c r="H31" s="259"/>
      <c r="I31" s="259"/>
      <c r="J31" s="259"/>
    </row>
    <row r="32" spans="2:10">
      <c r="B32" s="259"/>
      <c r="C32" s="259"/>
      <c r="D32" s="259"/>
      <c r="E32" s="259"/>
      <c r="F32" s="259"/>
      <c r="G32" s="259"/>
      <c r="H32" s="259"/>
      <c r="I32" s="259"/>
      <c r="J32" s="259"/>
    </row>
    <row r="33" spans="2:10">
      <c r="B33" s="259"/>
      <c r="C33" s="259"/>
      <c r="D33" s="259"/>
      <c r="E33" s="259"/>
      <c r="F33" s="259"/>
      <c r="G33" s="259"/>
      <c r="H33" s="259"/>
      <c r="I33" s="259"/>
      <c r="J33" s="259"/>
    </row>
    <row r="34" spans="2:10">
      <c r="B34" s="259"/>
      <c r="C34" s="259"/>
      <c r="D34" s="259"/>
      <c r="E34" s="259"/>
      <c r="F34" s="259"/>
      <c r="G34" s="259"/>
      <c r="H34" s="259"/>
      <c r="I34" s="259"/>
      <c r="J34" s="259"/>
    </row>
    <row r="35" spans="2:10">
      <c r="B35" s="259"/>
      <c r="C35" s="259"/>
      <c r="D35" s="259"/>
      <c r="E35" s="259"/>
      <c r="F35" s="259"/>
      <c r="G35" s="259"/>
      <c r="H35" s="259"/>
      <c r="I35" s="259"/>
      <c r="J35" s="259"/>
    </row>
    <row r="36" spans="2:10" ht="43.5" customHeight="1">
      <c r="B36" s="259"/>
      <c r="C36" s="259"/>
      <c r="D36" s="259"/>
      <c r="E36" s="259"/>
      <c r="F36" s="259"/>
      <c r="G36" s="259"/>
      <c r="H36" s="259"/>
      <c r="I36" s="259"/>
      <c r="J36" s="259"/>
    </row>
    <row r="37" spans="2:10" ht="18">
      <c r="B37" s="131"/>
    </row>
  </sheetData>
  <mergeCells count="12">
    <mergeCell ref="B12:C12"/>
    <mergeCell ref="L4:P4"/>
    <mergeCell ref="L5:P5"/>
    <mergeCell ref="B30:J36"/>
    <mergeCell ref="A6:J6"/>
    <mergeCell ref="A7:J7"/>
    <mergeCell ref="A8:J8"/>
    <mergeCell ref="H11:I11"/>
    <mergeCell ref="E11:F11"/>
    <mergeCell ref="B11:C11"/>
    <mergeCell ref="H12:I12"/>
    <mergeCell ref="E12:F12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E5C5-DF66-4707-ADFE-5F1B3EBF2206}">
  <dimension ref="A1:S21"/>
  <sheetViews>
    <sheetView rightToLeft="1" view="pageBreakPreview" zoomScaleNormal="100" zoomScaleSheetLayoutView="100" workbookViewId="0">
      <selection activeCell="A13" sqref="A13:Q13"/>
    </sheetView>
  </sheetViews>
  <sheetFormatPr defaultColWidth="9.140625" defaultRowHeight="15"/>
  <cols>
    <col min="1" max="1" width="22.42578125" style="152" bestFit="1" customWidth="1"/>
    <col min="2" max="2" width="1.42578125" style="152" customWidth="1"/>
    <col min="3" max="3" width="14.140625" style="152" customWidth="1"/>
    <col min="4" max="4" width="1.42578125" style="152" customWidth="1"/>
    <col min="5" max="5" width="17" style="152" customWidth="1"/>
    <col min="6" max="6" width="1.42578125" style="152" customWidth="1"/>
    <col min="7" max="7" width="17" style="152" customWidth="1"/>
    <col min="8" max="8" width="1.42578125" style="152" customWidth="1"/>
    <col min="9" max="9" width="26.28515625" style="152" bestFit="1" customWidth="1"/>
    <col min="10" max="10" width="1.42578125" style="152" customWidth="1"/>
    <col min="11" max="11" width="14.140625" style="152" customWidth="1"/>
    <col min="12" max="12" width="1.42578125" style="152" customWidth="1"/>
    <col min="13" max="13" width="17" style="152" customWidth="1"/>
    <col min="14" max="14" width="1.42578125" style="152" customWidth="1"/>
    <col min="15" max="15" width="17" style="152" customWidth="1"/>
    <col min="16" max="16" width="1.42578125" style="152" customWidth="1"/>
    <col min="17" max="17" width="26.28515625" style="152" bestFit="1" customWidth="1"/>
    <col min="18" max="16384" width="9.140625" style="152"/>
  </cols>
  <sheetData>
    <row r="1" spans="1:19" ht="20.100000000000001" customHeight="1">
      <c r="A1" s="313" t="str">
        <f>جلد!L4</f>
        <v>صندوق سرمایه‌گذاری جسورانه ارزش آفرینان تدبیر (تدبیر یکم)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</row>
    <row r="2" spans="1:19" ht="20.100000000000001" customHeight="1">
      <c r="A2" s="313" t="s">
        <v>29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</row>
    <row r="3" spans="1:19" ht="20.100000000000001" customHeight="1">
      <c r="A3" s="313" t="str">
        <f>جلد!L5</f>
        <v>برای دوره یک ماهه منتهی به 31 شهریور ماه 1404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</row>
    <row r="5" spans="1:19" ht="21">
      <c r="A5" s="300" t="s">
        <v>75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</row>
    <row r="7" spans="1:19" ht="21">
      <c r="C7" s="318" t="s">
        <v>37</v>
      </c>
      <c r="D7" s="320"/>
      <c r="E7" s="320"/>
      <c r="F7" s="320"/>
      <c r="G7" s="320"/>
      <c r="H7" s="320"/>
      <c r="I7" s="320"/>
      <c r="J7" s="156"/>
      <c r="K7" s="318" t="str">
        <f>جلد!O7</f>
        <v>1404/06/31</v>
      </c>
      <c r="L7" s="319"/>
      <c r="M7" s="319"/>
      <c r="N7" s="319"/>
      <c r="O7" s="319"/>
      <c r="P7" s="319"/>
      <c r="Q7" s="319"/>
    </row>
    <row r="8" spans="1:19" ht="21">
      <c r="A8" s="153" t="s">
        <v>71</v>
      </c>
      <c r="C8" s="186" t="s">
        <v>60</v>
      </c>
      <c r="D8" s="156"/>
      <c r="E8" s="186" t="s">
        <v>62</v>
      </c>
      <c r="F8" s="156"/>
      <c r="G8" s="186" t="s">
        <v>72</v>
      </c>
      <c r="H8" s="156"/>
      <c r="I8" s="203" t="s">
        <v>76</v>
      </c>
      <c r="J8" s="156"/>
      <c r="K8" s="186" t="s">
        <v>60</v>
      </c>
      <c r="L8" s="156"/>
      <c r="M8" s="186" t="s">
        <v>62</v>
      </c>
      <c r="N8" s="156"/>
      <c r="O8" s="186" t="s">
        <v>72</v>
      </c>
      <c r="P8" s="156"/>
      <c r="Q8" s="186" t="s">
        <v>76</v>
      </c>
    </row>
    <row r="9" spans="1:19" customFormat="1" ht="18.75">
      <c r="A9" s="202"/>
      <c r="C9" s="115"/>
      <c r="E9" s="115"/>
      <c r="G9" s="115"/>
      <c r="I9" s="218">
        <f>E9-G9</f>
        <v>0</v>
      </c>
      <c r="K9" s="115"/>
      <c r="M9" s="115"/>
      <c r="O9" s="115"/>
      <c r="Q9" s="115">
        <f>M9-O9</f>
        <v>0</v>
      </c>
    </row>
    <row r="10" spans="1:19" ht="19.5" thickBot="1">
      <c r="A10" s="154" t="s">
        <v>69</v>
      </c>
      <c r="C10" s="191">
        <f>SUM(C9)</f>
        <v>0</v>
      </c>
      <c r="D10" s="156"/>
      <c r="E10" s="191">
        <f>SUM(E9)</f>
        <v>0</v>
      </c>
      <c r="F10" s="156"/>
      <c r="G10" s="191">
        <f>SUM(G9)</f>
        <v>0</v>
      </c>
      <c r="H10" s="156"/>
      <c r="I10" s="170">
        <f>SUM(I9)</f>
        <v>0</v>
      </c>
      <c r="J10" s="156"/>
      <c r="K10" s="191">
        <f>SUM(K9)</f>
        <v>0</v>
      </c>
      <c r="L10" s="156"/>
      <c r="M10" s="191">
        <f>SUM(M9)</f>
        <v>0</v>
      </c>
      <c r="N10" s="156"/>
      <c r="O10" s="191">
        <f>SUM(O9)</f>
        <v>0</v>
      </c>
      <c r="P10" s="156"/>
      <c r="Q10" s="191">
        <f>SUM(Q9)</f>
        <v>0</v>
      </c>
    </row>
    <row r="11" spans="1:19" ht="19.5" thickTop="1">
      <c r="C11" s="155"/>
      <c r="E11" s="155"/>
      <c r="G11" s="155"/>
      <c r="I11" s="155"/>
      <c r="K11" s="155"/>
      <c r="M11" s="155"/>
      <c r="O11" s="155"/>
      <c r="Q11" s="155"/>
    </row>
    <row r="13" spans="1:19" ht="18.75">
      <c r="A13" s="315" t="s">
        <v>74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7"/>
    </row>
    <row r="15" spans="1:19">
      <c r="I15" s="158"/>
      <c r="Q15" s="158"/>
    </row>
    <row r="16" spans="1:19">
      <c r="E16" s="157"/>
      <c r="I16" s="158"/>
      <c r="Q16" s="157"/>
    </row>
    <row r="17" spans="9:17">
      <c r="I17" s="158"/>
      <c r="Q17" s="157"/>
    </row>
    <row r="18" spans="9:17">
      <c r="Q18" s="157"/>
    </row>
    <row r="19" spans="9:17">
      <c r="Q19" s="157"/>
    </row>
    <row r="21" spans="9:17">
      <c r="I21" s="158"/>
    </row>
  </sheetData>
  <mergeCells count="8">
    <mergeCell ref="A13:Q13"/>
    <mergeCell ref="A1:S1"/>
    <mergeCell ref="A2:S2"/>
    <mergeCell ref="A3:S3"/>
    <mergeCell ref="C7:I7"/>
    <mergeCell ref="K7:Q7"/>
    <mergeCell ref="A5:I5"/>
    <mergeCell ref="J5:Q5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  <colBreaks count="1" manualBreakCount="1">
    <brk id="17" max="1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"/>
  <sheetViews>
    <sheetView rightToLeft="1" view="pageBreakPreview" zoomScaleNormal="100" zoomScaleSheetLayoutView="100" workbookViewId="0">
      <selection activeCell="C10" sqref="A10:C10"/>
    </sheetView>
  </sheetViews>
  <sheetFormatPr defaultColWidth="9.140625" defaultRowHeight="15.75"/>
  <cols>
    <col min="1" max="1" width="43" style="3" customWidth="1"/>
    <col min="2" max="2" width="1.28515625" style="3" customWidth="1"/>
    <col min="3" max="3" width="15.5703125" style="3" bestFit="1" customWidth="1"/>
    <col min="4" max="4" width="0.5703125" style="3" customWidth="1"/>
    <col min="5" max="5" width="13.5703125" style="3" customWidth="1"/>
    <col min="6" max="6" width="0.5703125" style="3" customWidth="1"/>
    <col min="7" max="7" width="15.28515625" style="3" customWidth="1"/>
    <col min="8" max="8" width="0.7109375" style="3" customWidth="1"/>
    <col min="9" max="9" width="12.140625" style="3" bestFit="1" customWidth="1"/>
    <col min="10" max="10" width="0.7109375" style="3" hidden="1" customWidth="1"/>
    <col min="11" max="16384" width="9.140625" style="3"/>
  </cols>
  <sheetData>
    <row r="1" spans="1:12" ht="21">
      <c r="A1" s="286" t="str">
        <f>جلد!L4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2" ht="21">
      <c r="A2" s="286" t="s">
        <v>29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2" ht="2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12" ht="21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2" ht="21">
      <c r="A5" s="307" t="s">
        <v>36</v>
      </c>
      <c r="B5" s="307"/>
      <c r="C5" s="307"/>
      <c r="D5" s="307"/>
      <c r="E5" s="307"/>
      <c r="F5" s="307"/>
      <c r="G5" s="307"/>
      <c r="H5" s="307"/>
      <c r="I5" s="307"/>
      <c r="J5" s="307"/>
    </row>
    <row r="6" spans="1:12" ht="16.5" thickBot="1">
      <c r="A6" s="1"/>
      <c r="C6" s="1"/>
      <c r="D6" s="1"/>
      <c r="E6" s="1"/>
      <c r="G6" s="1"/>
      <c r="H6" s="1"/>
      <c r="I6" s="1"/>
      <c r="J6" s="1"/>
    </row>
    <row r="7" spans="1:12" ht="35.450000000000003" customHeight="1" thickBot="1">
      <c r="A7" s="136" t="s">
        <v>13</v>
      </c>
      <c r="B7" s="5"/>
      <c r="C7" s="322" t="s">
        <v>35</v>
      </c>
      <c r="D7" s="322"/>
      <c r="E7" s="322"/>
      <c r="F7" s="31"/>
      <c r="G7" s="321" t="str">
        <f>جلد!O7</f>
        <v>1404/06/31</v>
      </c>
      <c r="H7" s="321"/>
      <c r="I7" s="321"/>
      <c r="J7" s="321"/>
      <c r="K7" s="2"/>
    </row>
    <row r="8" spans="1:12" ht="32.25" thickBot="1">
      <c r="A8" s="12" t="s">
        <v>9</v>
      </c>
      <c r="B8" s="9"/>
      <c r="C8" s="7" t="s">
        <v>10</v>
      </c>
      <c r="D8" s="5"/>
      <c r="E8" s="12" t="s">
        <v>11</v>
      </c>
      <c r="F8" s="5"/>
      <c r="G8" s="7" t="s">
        <v>10</v>
      </c>
      <c r="H8" s="5"/>
      <c r="I8" s="12" t="s">
        <v>11</v>
      </c>
      <c r="J8" s="5"/>
      <c r="K8" s="5"/>
      <c r="L8" s="26"/>
    </row>
    <row r="9" spans="1:12" s="45" customFormat="1" ht="18.75">
      <c r="A9" s="202"/>
      <c r="B9" s="9"/>
      <c r="C9" s="234">
        <v>0</v>
      </c>
      <c r="D9" s="5"/>
      <c r="E9" s="205">
        <v>0</v>
      </c>
      <c r="F9" s="5"/>
      <c r="G9" s="235">
        <v>0</v>
      </c>
      <c r="H9" s="5"/>
      <c r="I9" s="205">
        <v>0</v>
      </c>
      <c r="J9" s="229"/>
      <c r="K9" s="229"/>
      <c r="L9" s="230"/>
    </row>
    <row r="10" spans="1:12" ht="24.95" customHeight="1">
      <c r="A10" s="202"/>
      <c r="B10" s="9"/>
      <c r="C10" s="234"/>
      <c r="D10" s="5"/>
      <c r="E10" s="219">
        <v>0</v>
      </c>
      <c r="F10" s="5"/>
      <c r="G10" s="235">
        <v>0</v>
      </c>
      <c r="H10" s="5"/>
      <c r="I10" s="205">
        <v>0</v>
      </c>
      <c r="J10" s="5"/>
      <c r="K10" s="5"/>
      <c r="L10" s="26"/>
    </row>
    <row r="11" spans="1:12" ht="24.95" customHeight="1">
      <c r="A11" s="202"/>
      <c r="B11" s="9"/>
      <c r="C11" s="234">
        <v>0</v>
      </c>
      <c r="D11" s="5"/>
      <c r="E11" s="219">
        <v>0</v>
      </c>
      <c r="F11" s="5"/>
      <c r="G11" s="235">
        <v>0</v>
      </c>
      <c r="H11" s="5"/>
      <c r="I11" s="205">
        <v>0</v>
      </c>
      <c r="J11" s="5"/>
      <c r="K11" s="5"/>
      <c r="L11" s="26"/>
    </row>
    <row r="12" spans="1:12" ht="24.95" customHeight="1">
      <c r="A12" s="202"/>
      <c r="B12" s="9"/>
      <c r="C12" s="234">
        <v>0</v>
      </c>
      <c r="D12" s="5"/>
      <c r="E12" s="219">
        <v>0</v>
      </c>
      <c r="F12" s="5"/>
      <c r="G12" s="235">
        <v>0</v>
      </c>
      <c r="H12" s="5"/>
      <c r="I12" s="205">
        <v>0</v>
      </c>
      <c r="J12" s="5"/>
      <c r="K12" s="5"/>
      <c r="L12" s="26"/>
    </row>
    <row r="13" spans="1:12" ht="24.95" customHeight="1">
      <c r="A13" s="202"/>
      <c r="B13" s="9"/>
      <c r="C13" s="234">
        <v>0</v>
      </c>
      <c r="D13" s="234">
        <v>0</v>
      </c>
      <c r="E13" s="219">
        <v>0</v>
      </c>
      <c r="F13" s="5"/>
      <c r="G13" s="235">
        <v>0</v>
      </c>
      <c r="H13" s="5"/>
      <c r="I13" s="205">
        <v>0</v>
      </c>
      <c r="J13" s="5"/>
      <c r="K13" s="5"/>
      <c r="L13" s="26"/>
    </row>
    <row r="14" spans="1:12" ht="24.95" customHeight="1">
      <c r="A14" s="202"/>
      <c r="B14" s="9"/>
      <c r="C14" s="234">
        <v>0</v>
      </c>
      <c r="D14" s="234">
        <v>0</v>
      </c>
      <c r="E14" s="219">
        <v>0</v>
      </c>
      <c r="F14" s="5"/>
      <c r="G14" s="235">
        <v>0</v>
      </c>
      <c r="H14" s="5"/>
      <c r="I14" s="205">
        <v>0</v>
      </c>
      <c r="J14" s="5"/>
      <c r="K14" s="5"/>
      <c r="L14" s="26"/>
    </row>
    <row r="15" spans="1:12" ht="18.75" thickBot="1">
      <c r="A15" s="4" t="s">
        <v>2</v>
      </c>
      <c r="B15" s="6"/>
      <c r="C15" s="30">
        <f>SUM(C9:C14)</f>
        <v>0</v>
      </c>
      <c r="D15" s="5"/>
      <c r="E15" s="201">
        <f>SUM(E9:E14)</f>
        <v>0</v>
      </c>
      <c r="F15" s="5"/>
      <c r="G15" s="30">
        <f>SUM(G9:G14)</f>
        <v>0</v>
      </c>
      <c r="H15" s="5"/>
      <c r="I15" s="201">
        <f>SUM(I9:I14)</f>
        <v>0</v>
      </c>
      <c r="J15" s="5"/>
      <c r="K15" s="5"/>
    </row>
    <row r="16" spans="1:12" ht="18.75" thickTop="1">
      <c r="C16" s="26"/>
    </row>
    <row r="17" spans="3:7">
      <c r="C17" s="33"/>
      <c r="G17" s="32"/>
    </row>
    <row r="18" spans="3:7">
      <c r="C18" s="33"/>
      <c r="G18" s="33"/>
    </row>
    <row r="19" spans="3:7">
      <c r="C19" s="33"/>
      <c r="G19" s="33"/>
    </row>
    <row r="25" spans="3:7">
      <c r="G25" s="33">
        <f>G15-G19</f>
        <v>0</v>
      </c>
    </row>
  </sheetData>
  <autoFilter ref="A8:L8" xr:uid="{3A82952E-3819-4EC3-9893-F1086BB033E5}"/>
  <mergeCells count="6">
    <mergeCell ref="A5:J5"/>
    <mergeCell ref="G7:J7"/>
    <mergeCell ref="A1:J1"/>
    <mergeCell ref="A2:J2"/>
    <mergeCell ref="A3:J3"/>
    <mergeCell ref="C7:E7"/>
  </mergeCells>
  <phoneticPr fontId="36" type="noConversion"/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5B7D-5646-4C0E-B349-6A0A0CC27914}">
  <dimension ref="A1:S18"/>
  <sheetViews>
    <sheetView rightToLeft="1" view="pageBreakPreview" zoomScaleNormal="100" zoomScaleSheetLayoutView="100" workbookViewId="0">
      <selection sqref="A1:S1"/>
    </sheetView>
  </sheetViews>
  <sheetFormatPr defaultColWidth="9.140625" defaultRowHeight="15"/>
  <cols>
    <col min="1" max="1" width="27.5703125" style="152" bestFit="1" customWidth="1"/>
    <col min="2" max="2" width="1.42578125" style="152" customWidth="1"/>
    <col min="3" max="3" width="14.42578125" style="152" bestFit="1" customWidth="1"/>
    <col min="4" max="4" width="1.42578125" style="152" customWidth="1"/>
    <col min="5" max="5" width="15.42578125" style="152" bestFit="1" customWidth="1"/>
    <col min="6" max="6" width="1.42578125" style="152" customWidth="1"/>
    <col min="7" max="7" width="12.85546875" style="152" bestFit="1" customWidth="1"/>
    <col min="8" max="8" width="1.42578125" style="152" customWidth="1"/>
    <col min="9" max="9" width="12.85546875" style="152" bestFit="1" customWidth="1"/>
    <col min="10" max="10" width="1.42578125" style="152" customWidth="1"/>
    <col min="11" max="11" width="14.42578125" style="152" bestFit="1" customWidth="1"/>
    <col min="12" max="12" width="1.42578125" style="152" customWidth="1"/>
    <col min="13" max="13" width="15.42578125" style="152" bestFit="1" customWidth="1"/>
    <col min="14" max="14" width="1.42578125" style="152" customWidth="1"/>
    <col min="15" max="15" width="14.5703125" style="152" bestFit="1" customWidth="1"/>
    <col min="16" max="16" width="1.42578125" style="152" customWidth="1"/>
    <col min="17" max="17" width="14.5703125" style="152" bestFit="1" customWidth="1"/>
    <col min="18" max="16384" width="9.140625" style="152"/>
  </cols>
  <sheetData>
    <row r="1" spans="1:19" ht="20.100000000000001" customHeight="1">
      <c r="A1" s="313" t="str">
        <f>جلد!L4</f>
        <v>صندوق سرمایه‌گذاری جسورانه ارزش آفرینان تدبیر (تدبیر یکم)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</row>
    <row r="2" spans="1:19" ht="20.100000000000001" customHeight="1">
      <c r="A2" s="313" t="s">
        <v>29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</row>
    <row r="3" spans="1:19" ht="20.100000000000001" customHeight="1">
      <c r="A3" s="313" t="str">
        <f>جلد!L5</f>
        <v>برای دوره یک ماهه منتهی به 31 شهریور ماه 1404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</row>
    <row r="5" spans="1:19" ht="21">
      <c r="A5" s="300" t="s">
        <v>77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</row>
    <row r="7" spans="1:19" ht="28.5" customHeight="1">
      <c r="C7" s="318" t="s">
        <v>37</v>
      </c>
      <c r="D7" s="318"/>
      <c r="E7" s="318"/>
      <c r="F7" s="318"/>
      <c r="G7" s="318"/>
      <c r="H7" s="318"/>
      <c r="I7" s="318"/>
      <c r="K7" s="318" t="str">
        <f>جلد!O7</f>
        <v>1404/06/31</v>
      </c>
      <c r="L7" s="318"/>
      <c r="M7" s="318"/>
      <c r="N7" s="318"/>
      <c r="O7" s="318"/>
      <c r="P7" s="318"/>
      <c r="Q7" s="318"/>
    </row>
    <row r="8" spans="1:19" s="185" customFormat="1" ht="28.5" customHeight="1">
      <c r="C8" s="186" t="s">
        <v>78</v>
      </c>
      <c r="D8" s="193"/>
      <c r="E8" s="186" t="s">
        <v>79</v>
      </c>
      <c r="F8" s="193"/>
      <c r="G8" s="186" t="s">
        <v>80</v>
      </c>
      <c r="H8" s="193"/>
      <c r="I8" s="186" t="s">
        <v>69</v>
      </c>
      <c r="J8" s="193"/>
      <c r="K8" s="186" t="s">
        <v>78</v>
      </c>
      <c r="L8" s="193"/>
      <c r="M8" s="186" t="s">
        <v>79</v>
      </c>
      <c r="N8" s="193"/>
      <c r="O8" s="186" t="s">
        <v>80</v>
      </c>
      <c r="P8" s="193"/>
      <c r="Q8" s="186" t="s">
        <v>69</v>
      </c>
    </row>
    <row r="9" spans="1:19" s="185" customFormat="1" ht="23.25" customHeight="1">
      <c r="A9" s="202"/>
      <c r="C9" s="115">
        <v>0</v>
      </c>
      <c r="D9" s="115"/>
      <c r="E9" s="115"/>
      <c r="F9" s="115"/>
      <c r="G9" s="115">
        <v>0</v>
      </c>
      <c r="H9" s="115"/>
      <c r="I9" s="115">
        <f>C9+E9+G9</f>
        <v>0</v>
      </c>
      <c r="J9" s="115"/>
      <c r="K9" s="115">
        <v>0</v>
      </c>
      <c r="L9" s="115"/>
      <c r="M9" s="115"/>
      <c r="N9" s="115"/>
      <c r="O9" s="115"/>
      <c r="P9" s="115"/>
      <c r="Q9" s="115">
        <f>K9+M9+O9</f>
        <v>0</v>
      </c>
    </row>
    <row r="10" spans="1:19" customFormat="1" ht="23.25" customHeight="1">
      <c r="A10" s="115"/>
      <c r="C10" s="115">
        <v>0</v>
      </c>
      <c r="E10" s="115">
        <v>0</v>
      </c>
      <c r="G10" s="115">
        <v>0</v>
      </c>
      <c r="I10" s="115">
        <v>0</v>
      </c>
      <c r="K10" s="115">
        <v>0</v>
      </c>
      <c r="M10" s="115">
        <v>0</v>
      </c>
      <c r="O10" s="115"/>
      <c r="Q10" s="115"/>
    </row>
    <row r="11" spans="1:19" ht="23.25" customHeight="1" thickBot="1">
      <c r="A11" s="154" t="s">
        <v>69</v>
      </c>
      <c r="B11" s="185"/>
      <c r="C11" s="206">
        <f>SUM(C9:$C$10)</f>
        <v>0</v>
      </c>
      <c r="D11" s="115"/>
      <c r="E11" s="206">
        <f>SUM(E9:$E$10)</f>
        <v>0</v>
      </c>
      <c r="F11" s="115"/>
      <c r="G11" s="206">
        <f>SUM(G9:$G$10)</f>
        <v>0</v>
      </c>
      <c r="H11" s="115"/>
      <c r="I11" s="206">
        <f>SUM(I9:$I$10)</f>
        <v>0</v>
      </c>
      <c r="J11" s="115"/>
      <c r="K11" s="206">
        <f>SUM(K9:$K$9)</f>
        <v>0</v>
      </c>
      <c r="L11" s="115"/>
      <c r="M11" s="206">
        <f>SUM(M9:$M$10)</f>
        <v>0</v>
      </c>
      <c r="N11" s="115"/>
      <c r="O11" s="206">
        <f>SUM(O9:$O$10)</f>
        <v>0</v>
      </c>
      <c r="P11" s="115"/>
      <c r="Q11" s="206">
        <f>SUM(Q9:Q10)</f>
        <v>0</v>
      </c>
    </row>
    <row r="12" spans="1:19" ht="19.5" thickTop="1">
      <c r="C12" s="155"/>
      <c r="E12" s="155"/>
      <c r="G12" s="155"/>
      <c r="I12" s="155"/>
      <c r="K12" s="155"/>
      <c r="M12" s="155"/>
      <c r="O12" s="155"/>
      <c r="Q12" s="155"/>
    </row>
    <row r="13" spans="1:19">
      <c r="Q13" s="158"/>
    </row>
    <row r="14" spans="1:19">
      <c r="I14" s="158"/>
      <c r="Q14" s="158"/>
    </row>
    <row r="15" spans="1:19">
      <c r="I15" s="158"/>
      <c r="Q15" s="158"/>
    </row>
    <row r="16" spans="1:19">
      <c r="I16" s="158"/>
      <c r="Q16" s="158"/>
    </row>
    <row r="17" spans="9:17">
      <c r="I17" s="158"/>
      <c r="Q17" s="158"/>
    </row>
    <row r="18" spans="9:17">
      <c r="Q18" s="157"/>
    </row>
  </sheetData>
  <mergeCells count="7">
    <mergeCell ref="C7:I7"/>
    <mergeCell ref="K7:Q7"/>
    <mergeCell ref="A1:S1"/>
    <mergeCell ref="A2:S2"/>
    <mergeCell ref="A3:S3"/>
    <mergeCell ref="A5:I5"/>
    <mergeCell ref="J5:Q5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  <colBreaks count="1" manualBreakCount="1">
    <brk id="17" max="1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10F6-5C0C-4793-AFF4-A2086A43EE72}">
  <dimension ref="A1:X20"/>
  <sheetViews>
    <sheetView rightToLeft="1" view="pageBreakPreview" zoomScale="110" zoomScaleNormal="110" zoomScaleSheetLayoutView="110" workbookViewId="0">
      <selection activeCell="A2" sqref="A2:S2"/>
    </sheetView>
  </sheetViews>
  <sheetFormatPr defaultColWidth="9.140625" defaultRowHeight="12.75"/>
  <cols>
    <col min="1" max="1" width="36.42578125" style="38" customWidth="1"/>
    <col min="2" max="2" width="0.42578125" style="13" customWidth="1"/>
    <col min="3" max="3" width="10.7109375" style="13" customWidth="1"/>
    <col min="4" max="4" width="0.5703125" style="13" customWidth="1"/>
    <col min="5" max="5" width="10.85546875" style="13" bestFit="1" customWidth="1"/>
    <col min="6" max="6" width="0.42578125" style="13" customWidth="1"/>
    <col min="7" max="7" width="7.85546875" style="13" bestFit="1" customWidth="1"/>
    <col min="8" max="8" width="0.5703125" style="13" customWidth="1"/>
    <col min="9" max="9" width="15.7109375" style="13" bestFit="1" customWidth="1"/>
    <col min="10" max="10" width="0.42578125" style="13" customWidth="1"/>
    <col min="11" max="11" width="9.28515625" style="13" customWidth="1"/>
    <col min="12" max="12" width="0.42578125" style="13" customWidth="1"/>
    <col min="13" max="13" width="15.5703125" style="13" bestFit="1" customWidth="1"/>
    <col min="14" max="14" width="0.42578125" style="13" customWidth="1"/>
    <col min="15" max="15" width="15.7109375" style="13" bestFit="1" customWidth="1"/>
    <col min="16" max="16" width="0.5703125" style="13" customWidth="1"/>
    <col min="17" max="17" width="15.42578125" style="13" bestFit="1" customWidth="1"/>
    <col min="18" max="18" width="0.28515625" style="13" customWidth="1"/>
    <col min="19" max="19" width="15.7109375" style="13" bestFit="1" customWidth="1"/>
    <col min="20" max="20" width="13.42578125" style="13" bestFit="1" customWidth="1"/>
    <col min="21" max="21" width="16" style="13" customWidth="1"/>
    <col min="22" max="16384" width="9.140625" style="13"/>
  </cols>
  <sheetData>
    <row r="1" spans="1:24" ht="21">
      <c r="A1" s="286" t="s">
        <v>107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</row>
    <row r="2" spans="1:24" ht="21">
      <c r="A2" s="286" t="s">
        <v>29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</row>
    <row r="3" spans="1:24" ht="2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</row>
    <row r="4" spans="1:24" ht="44.45" customHeight="1">
      <c r="A4" s="300" t="s">
        <v>102</v>
      </c>
      <c r="B4" s="300"/>
      <c r="C4" s="300"/>
      <c r="D4" s="300"/>
      <c r="E4" s="300"/>
      <c r="F4" s="300"/>
      <c r="G4" s="300"/>
      <c r="H4" s="300"/>
      <c r="I4" s="300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4"/>
      <c r="U4" s="14"/>
      <c r="V4" s="14"/>
    </row>
    <row r="5" spans="1:24" ht="34.5" customHeight="1" thickBot="1">
      <c r="A5" s="142"/>
      <c r="B5" s="3"/>
      <c r="C5" s="294" t="s">
        <v>95</v>
      </c>
      <c r="D5" s="294"/>
      <c r="E5" s="294"/>
      <c r="F5" s="294"/>
      <c r="G5" s="294"/>
      <c r="H5" s="236"/>
      <c r="I5" s="311" t="str">
        <f>'[1]سود سپرده بانکی'!I6:M6</f>
        <v>طی دوره</v>
      </c>
      <c r="J5" s="311"/>
      <c r="K5" s="311"/>
      <c r="L5" s="311"/>
      <c r="M5" s="311"/>
      <c r="N5" s="25"/>
      <c r="O5" s="311" t="str">
        <f>جلد!M9</f>
        <v>از ابتدای سال مالی تا تاریخ 1404/06/31</v>
      </c>
      <c r="P5" s="311"/>
      <c r="Q5" s="311"/>
      <c r="R5" s="311"/>
      <c r="S5" s="311"/>
      <c r="T5" s="2"/>
      <c r="U5" s="2"/>
      <c r="V5" s="2"/>
    </row>
    <row r="6" spans="1:24" ht="65.25" customHeight="1" thickBot="1">
      <c r="A6" s="37" t="s">
        <v>96</v>
      </c>
      <c r="B6" s="18"/>
      <c r="C6" s="21" t="s">
        <v>97</v>
      </c>
      <c r="D6" s="24"/>
      <c r="E6" s="21" t="s">
        <v>98</v>
      </c>
      <c r="F6" s="24"/>
      <c r="G6" s="21" t="s">
        <v>99</v>
      </c>
      <c r="H6" s="24"/>
      <c r="I6" s="21" t="s">
        <v>100</v>
      </c>
      <c r="J6" s="24"/>
      <c r="K6" s="21" t="s">
        <v>24</v>
      </c>
      <c r="L6" s="24"/>
      <c r="M6" s="21" t="s">
        <v>101</v>
      </c>
      <c r="N6" s="23"/>
      <c r="O6" s="21" t="s">
        <v>100</v>
      </c>
      <c r="P6" s="24"/>
      <c r="Q6" s="21" t="s">
        <v>24</v>
      </c>
      <c r="R6" s="24"/>
      <c r="S6" s="21" t="s">
        <v>101</v>
      </c>
    </row>
    <row r="7" spans="1:24" ht="26.45" customHeight="1">
      <c r="A7" s="36"/>
      <c r="B7" s="18"/>
      <c r="C7" s="26"/>
      <c r="D7" s="26"/>
      <c r="E7" s="26"/>
      <c r="F7" s="26"/>
      <c r="G7" s="26"/>
      <c r="H7" s="26"/>
      <c r="I7" s="115">
        <v>0</v>
      </c>
      <c r="J7"/>
      <c r="K7" s="83">
        <v>0</v>
      </c>
      <c r="L7" s="83"/>
      <c r="M7" s="83">
        <f t="shared" ref="M7:M12" si="0">I7+K7</f>
        <v>0</v>
      </c>
      <c r="N7" s="26"/>
      <c r="O7" s="115"/>
      <c r="P7"/>
      <c r="Q7" s="83">
        <v>0</v>
      </c>
      <c r="R7" s="83"/>
      <c r="S7" s="83">
        <f t="shared" ref="S7:S12" si="1">O7+Q7</f>
        <v>0</v>
      </c>
      <c r="T7" s="34"/>
      <c r="U7" s="34"/>
    </row>
    <row r="8" spans="1:24" ht="26.45" customHeight="1">
      <c r="A8" s="36"/>
      <c r="B8" s="18"/>
      <c r="C8" s="26"/>
      <c r="D8" s="26"/>
      <c r="E8" s="26"/>
      <c r="F8" s="26"/>
      <c r="G8" s="26"/>
      <c r="H8" s="26"/>
      <c r="I8" s="115">
        <v>0</v>
      </c>
      <c r="J8"/>
      <c r="K8" s="83">
        <v>0</v>
      </c>
      <c r="L8" s="83"/>
      <c r="M8" s="83">
        <f t="shared" si="0"/>
        <v>0</v>
      </c>
      <c r="N8" s="26"/>
      <c r="O8" s="115"/>
      <c r="P8"/>
      <c r="Q8" s="83">
        <v>0</v>
      </c>
      <c r="R8" s="83"/>
      <c r="S8" s="83">
        <f t="shared" si="1"/>
        <v>0</v>
      </c>
      <c r="T8" s="34"/>
      <c r="X8" s="237"/>
    </row>
    <row r="9" spans="1:24" ht="26.45" customHeight="1">
      <c r="A9" s="36"/>
      <c r="B9" s="18"/>
      <c r="C9" s="26"/>
      <c r="D9" s="26"/>
      <c r="E9" s="26"/>
      <c r="F9" s="26"/>
      <c r="G9" s="26"/>
      <c r="H9" s="26"/>
      <c r="I9" s="115">
        <v>0</v>
      </c>
      <c r="J9"/>
      <c r="K9" s="83">
        <v>0</v>
      </c>
      <c r="L9" s="83"/>
      <c r="M9" s="83">
        <f t="shared" si="0"/>
        <v>0</v>
      </c>
      <c r="N9" s="26"/>
      <c r="O9" s="115"/>
      <c r="P9"/>
      <c r="Q9" s="83">
        <v>0</v>
      </c>
      <c r="R9" s="83"/>
      <c r="S9" s="83">
        <f t="shared" si="1"/>
        <v>0</v>
      </c>
      <c r="T9" s="34"/>
      <c r="U9" s="34"/>
    </row>
    <row r="10" spans="1:24" ht="26.45" customHeight="1">
      <c r="A10" s="36"/>
      <c r="B10" s="18"/>
      <c r="C10" s="26"/>
      <c r="D10" s="26"/>
      <c r="E10" s="26"/>
      <c r="F10" s="26"/>
      <c r="G10" s="26"/>
      <c r="H10" s="26"/>
      <c r="I10" s="115">
        <v>0</v>
      </c>
      <c r="J10"/>
      <c r="K10" s="83">
        <v>0</v>
      </c>
      <c r="L10" s="83"/>
      <c r="M10" s="83">
        <f t="shared" si="0"/>
        <v>0</v>
      </c>
      <c r="N10" s="26"/>
      <c r="O10" s="115"/>
      <c r="P10"/>
      <c r="Q10" s="83">
        <v>0</v>
      </c>
      <c r="R10" s="83"/>
      <c r="S10" s="83">
        <f t="shared" si="1"/>
        <v>0</v>
      </c>
      <c r="T10" s="34"/>
      <c r="U10" s="34"/>
    </row>
    <row r="11" spans="1:24" ht="26.45" customHeight="1">
      <c r="A11" s="36"/>
      <c r="B11" s="18"/>
      <c r="C11" s="26"/>
      <c r="D11" s="26"/>
      <c r="E11" s="26"/>
      <c r="F11" s="26"/>
      <c r="G11" s="26"/>
      <c r="H11" s="26"/>
      <c r="I11" s="115">
        <v>0</v>
      </c>
      <c r="J11"/>
      <c r="K11" s="83">
        <v>0</v>
      </c>
      <c r="L11" s="83"/>
      <c r="M11" s="83">
        <f t="shared" si="0"/>
        <v>0</v>
      </c>
      <c r="N11" s="26"/>
      <c r="O11" s="115"/>
      <c r="P11"/>
      <c r="Q11" s="83">
        <v>0</v>
      </c>
      <c r="R11" s="83"/>
      <c r="S11" s="83">
        <f t="shared" si="1"/>
        <v>0</v>
      </c>
      <c r="T11" s="34"/>
      <c r="U11" s="34"/>
    </row>
    <row r="12" spans="1:24" ht="26.45" customHeight="1">
      <c r="A12" s="36"/>
      <c r="B12" s="18"/>
      <c r="C12" s="26"/>
      <c r="D12" s="26"/>
      <c r="E12" s="26"/>
      <c r="F12" s="26"/>
      <c r="G12" s="26"/>
      <c r="H12" s="26"/>
      <c r="I12" s="115">
        <v>0</v>
      </c>
      <c r="J12"/>
      <c r="K12" s="83">
        <v>0</v>
      </c>
      <c r="L12" s="83"/>
      <c r="M12" s="83">
        <f t="shared" si="0"/>
        <v>0</v>
      </c>
      <c r="N12" s="26"/>
      <c r="O12" s="115"/>
      <c r="P12"/>
      <c r="Q12" s="83">
        <v>0</v>
      </c>
      <c r="R12" s="83"/>
      <c r="S12" s="83">
        <f t="shared" si="1"/>
        <v>0</v>
      </c>
      <c r="T12" s="34"/>
      <c r="U12" s="34"/>
    </row>
    <row r="13" spans="1:24" ht="24.75" customHeight="1" thickBot="1">
      <c r="A13" s="49" t="s">
        <v>2</v>
      </c>
      <c r="I13" s="101">
        <f>SUM(I7:I12)</f>
        <v>0</v>
      </c>
      <c r="J13" s="83" t="e">
        <f>SUM(#REF!)</f>
        <v>#REF!</v>
      </c>
      <c r="K13" s="101">
        <f>SUM(K7:K12)</f>
        <v>0</v>
      </c>
      <c r="L13" s="35" t="e">
        <f>SUM(#REF!)</f>
        <v>#REF!</v>
      </c>
      <c r="M13" s="101">
        <f>SUM(M7:M12)</f>
        <v>0</v>
      </c>
      <c r="N13" s="26" t="e">
        <f>SUM(#REF!)</f>
        <v>#REF!</v>
      </c>
      <c r="O13" s="101">
        <f>SUM(O7:O12)</f>
        <v>0</v>
      </c>
      <c r="P13" s="83"/>
      <c r="Q13" s="101">
        <f>SUM(Q7:Q12)</f>
        <v>0</v>
      </c>
      <c r="R13" s="35" t="e">
        <f>SUM(#REF!)</f>
        <v>#REF!</v>
      </c>
      <c r="S13" s="101">
        <f>SUM(S7:S12)</f>
        <v>0</v>
      </c>
      <c r="T13" s="34"/>
    </row>
    <row r="14" spans="1:24" ht="19.5" thickTop="1">
      <c r="A14" s="36"/>
      <c r="O14" s="34"/>
      <c r="T14" s="34"/>
      <c r="U14" s="34"/>
    </row>
    <row r="15" spans="1:24">
      <c r="T15" s="34"/>
      <c r="U15" s="34"/>
    </row>
    <row r="16" spans="1:24">
      <c r="Q16" s="53"/>
      <c r="S16" s="42"/>
      <c r="T16" s="34"/>
      <c r="U16" s="43"/>
    </row>
    <row r="17" spans="13:21">
      <c r="S17" s="42"/>
      <c r="T17" s="34"/>
      <c r="U17" s="34"/>
    </row>
    <row r="18" spans="13:21">
      <c r="O18" s="47"/>
      <c r="Q18" s="42"/>
    </row>
    <row r="19" spans="13:21" ht="14.25" customHeight="1">
      <c r="M19" s="323"/>
      <c r="N19" s="323"/>
      <c r="O19" s="323"/>
      <c r="U19" s="42"/>
    </row>
    <row r="20" spans="13:21">
      <c r="O20" s="42"/>
    </row>
  </sheetData>
  <autoFilter ref="A6:X6" xr:uid="{48667B31-09A9-4413-8DC0-09845C59759C}">
    <sortState xmlns:xlrd2="http://schemas.microsoft.com/office/spreadsheetml/2017/richdata2" ref="A7:X12">
      <sortCondition descending="1" ref="O6"/>
    </sortState>
  </autoFilter>
  <mergeCells count="8">
    <mergeCell ref="M19:O19"/>
    <mergeCell ref="A1:S1"/>
    <mergeCell ref="A2:S2"/>
    <mergeCell ref="A3:S3"/>
    <mergeCell ref="C5:G5"/>
    <mergeCell ref="I5:M5"/>
    <mergeCell ref="O5:S5"/>
    <mergeCell ref="A4:I4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orientation="landscape" r:id="rId1"/>
  <headerFooter>
    <oddFooter>&amp;C&amp;"B Nazanin,Bold"&amp;P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rightToLeft="1" view="pageBreakPreview" zoomScaleNormal="110" zoomScaleSheetLayoutView="100" workbookViewId="0">
      <selection activeCell="C20" sqref="C20"/>
    </sheetView>
  </sheetViews>
  <sheetFormatPr defaultColWidth="9.140625" defaultRowHeight="12.75"/>
  <cols>
    <col min="1" max="1" width="60.42578125" style="38" bestFit="1" customWidth="1"/>
    <col min="2" max="2" width="0.42578125" style="13" customWidth="1"/>
    <col min="3" max="3" width="15.42578125" style="13" bestFit="1" customWidth="1"/>
    <col min="4" max="4" width="0.42578125" style="13" customWidth="1"/>
    <col min="5" max="5" width="9.28515625" style="13" customWidth="1"/>
    <col min="6" max="6" width="0.42578125" style="13" customWidth="1"/>
    <col min="7" max="7" width="15.5703125" style="13" bestFit="1" customWidth="1"/>
    <col min="8" max="8" width="0.42578125" style="13" customWidth="1"/>
    <col min="9" max="9" width="15.7109375" style="13" bestFit="1" customWidth="1"/>
    <col min="10" max="10" width="0.5703125" style="13" customWidth="1"/>
    <col min="11" max="11" width="15.42578125" style="13" bestFit="1" customWidth="1"/>
    <col min="12" max="12" width="0.28515625" style="13" customWidth="1"/>
    <col min="13" max="13" width="15.7109375" style="13" bestFit="1" customWidth="1"/>
    <col min="14" max="14" width="9.140625" style="13"/>
    <col min="15" max="15" width="9.7109375" style="13" bestFit="1" customWidth="1"/>
    <col min="16" max="16" width="14" style="13" bestFit="1" customWidth="1"/>
    <col min="17" max="17" width="16.85546875" style="13" customWidth="1"/>
    <col min="18" max="18" width="9.140625" style="13"/>
    <col min="19" max="19" width="14.5703125" style="13" bestFit="1" customWidth="1"/>
    <col min="20" max="16384" width="9.140625" style="13"/>
  </cols>
  <sheetData>
    <row r="1" spans="1:16" ht="21">
      <c r="A1" s="286" t="str">
        <f>'سرمایه گذاری در سهام شرکت ها'!A1:T1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6" ht="21">
      <c r="A2" s="286" t="s">
        <v>29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6" ht="21">
      <c r="A3" s="286" t="str">
        <f>'سرمایه گذاری در سهام شرکت ها'!A3:T3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6" ht="44.45" customHeight="1">
      <c r="A4" s="197" t="s">
        <v>103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4"/>
      <c r="O4" s="14"/>
      <c r="P4" s="14"/>
    </row>
    <row r="5" spans="1:16" ht="34.5" customHeight="1" thickBot="1">
      <c r="A5" s="142"/>
      <c r="B5" s="3"/>
      <c r="C5" s="311" t="s">
        <v>35</v>
      </c>
      <c r="D5" s="311"/>
      <c r="E5" s="311"/>
      <c r="F5" s="311"/>
      <c r="G5" s="311"/>
      <c r="H5" s="25"/>
      <c r="I5" s="311" t="str">
        <f>جلد!O7</f>
        <v>1404/06/31</v>
      </c>
      <c r="J5" s="311"/>
      <c r="K5" s="311"/>
      <c r="L5" s="311"/>
      <c r="M5" s="311"/>
      <c r="N5" s="2"/>
      <c r="O5" s="2"/>
      <c r="P5" s="2"/>
    </row>
    <row r="6" spans="1:16" ht="65.25" customHeight="1" thickBot="1">
      <c r="A6" s="37" t="s">
        <v>88</v>
      </c>
      <c r="B6" s="18"/>
      <c r="C6" s="21" t="s">
        <v>85</v>
      </c>
      <c r="D6" s="24"/>
      <c r="E6" s="21" t="s">
        <v>24</v>
      </c>
      <c r="F6" s="24"/>
      <c r="G6" s="21" t="s">
        <v>86</v>
      </c>
      <c r="H6" s="23"/>
      <c r="I6" s="21" t="s">
        <v>87</v>
      </c>
      <c r="J6" s="24"/>
      <c r="K6" s="21" t="s">
        <v>24</v>
      </c>
      <c r="L6" s="24"/>
      <c r="M6" s="21" t="s">
        <v>86</v>
      </c>
      <c r="P6" s="220"/>
    </row>
    <row r="7" spans="1:16" ht="33" customHeight="1">
      <c r="A7" s="36"/>
      <c r="B7" s="18"/>
      <c r="C7" s="115">
        <v>0</v>
      </c>
      <c r="D7"/>
      <c r="E7" s="83">
        <v>0</v>
      </c>
      <c r="F7" s="83">
        <v>0</v>
      </c>
      <c r="G7" s="83">
        <f>C7+E7</f>
        <v>0</v>
      </c>
      <c r="H7" s="26"/>
      <c r="I7" s="115"/>
      <c r="J7"/>
      <c r="K7" s="83">
        <v>0</v>
      </c>
      <c r="L7" s="83"/>
      <c r="M7" s="83">
        <f>I7-K7</f>
        <v>0</v>
      </c>
      <c r="P7" s="221"/>
    </row>
    <row r="8" spans="1:16" ht="33" customHeight="1">
      <c r="A8" s="36"/>
      <c r="B8" s="18"/>
      <c r="C8" s="115">
        <v>0</v>
      </c>
      <c r="D8"/>
      <c r="E8" s="83">
        <v>0</v>
      </c>
      <c r="F8" s="83"/>
      <c r="G8" s="83">
        <v>0</v>
      </c>
      <c r="H8" s="26"/>
      <c r="I8" s="115"/>
      <c r="J8"/>
      <c r="K8" s="83">
        <v>0</v>
      </c>
      <c r="L8" s="83"/>
      <c r="M8" s="83">
        <f>I8+K8</f>
        <v>0</v>
      </c>
      <c r="P8" s="221"/>
    </row>
    <row r="9" spans="1:16" ht="24.75" customHeight="1" thickBot="1">
      <c r="A9" s="49" t="s">
        <v>2</v>
      </c>
      <c r="C9" s="101">
        <f t="shared" ref="C9:L9" si="0">SUM(C7:C7)</f>
        <v>0</v>
      </c>
      <c r="D9" s="83">
        <f t="shared" si="0"/>
        <v>0</v>
      </c>
      <c r="E9" s="101">
        <f t="shared" si="0"/>
        <v>0</v>
      </c>
      <c r="F9" s="35">
        <f t="shared" si="0"/>
        <v>0</v>
      </c>
      <c r="G9" s="101">
        <f t="shared" si="0"/>
        <v>0</v>
      </c>
      <c r="H9" s="101">
        <f t="shared" si="0"/>
        <v>0</v>
      </c>
      <c r="I9" s="101">
        <f>SUM(I7:I8)</f>
        <v>0</v>
      </c>
      <c r="J9" s="83">
        <f t="shared" si="0"/>
        <v>0</v>
      </c>
      <c r="K9" s="101">
        <f t="shared" si="0"/>
        <v>0</v>
      </c>
      <c r="L9" s="35">
        <f t="shared" si="0"/>
        <v>0</v>
      </c>
      <c r="M9" s="101">
        <f>SUM(M7:M8)</f>
        <v>0</v>
      </c>
    </row>
    <row r="10" spans="1:16" ht="19.5" thickTop="1">
      <c r="A10" s="36"/>
      <c r="I10" s="34"/>
    </row>
    <row r="12" spans="1:16">
      <c r="K12" s="53"/>
      <c r="M12" s="42"/>
      <c r="O12" s="43"/>
    </row>
    <row r="13" spans="1:16">
      <c r="M13" s="42"/>
    </row>
    <row r="14" spans="1:16">
      <c r="I14" s="47"/>
      <c r="K14" s="42"/>
    </row>
    <row r="15" spans="1:16" ht="14.25" customHeight="1">
      <c r="G15" s="324"/>
      <c r="H15" s="324"/>
      <c r="I15" s="324"/>
      <c r="O15" s="42"/>
    </row>
    <row r="16" spans="1:16">
      <c r="I16" s="42"/>
    </row>
  </sheetData>
  <mergeCells count="6">
    <mergeCell ref="A1:M1"/>
    <mergeCell ref="A2:M2"/>
    <mergeCell ref="A3:M3"/>
    <mergeCell ref="G15:I15"/>
    <mergeCell ref="C5:G5"/>
    <mergeCell ref="I5:M5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orientation="landscape" r:id="rId1"/>
  <headerFooter>
    <oddFooter>&amp;C&amp;"B Nazanin,Bold"&amp;P</oddFooter>
  </headerFooter>
  <ignoredErrors>
    <ignoredError sqref="I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rightToLeft="1" view="pageBreakPreview" zoomScaleNormal="100" zoomScaleSheetLayoutView="100" workbookViewId="0">
      <selection activeCell="Z2" sqref="Z2"/>
    </sheetView>
  </sheetViews>
  <sheetFormatPr defaultColWidth="9.140625" defaultRowHeight="15.75"/>
  <cols>
    <col min="1" max="1" width="40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5.7109375" style="3" bestFit="1" customWidth="1"/>
    <col min="6" max="6" width="0.5703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2.140625" style="3" bestFit="1" customWidth="1"/>
    <col min="12" max="12" width="0.7109375" style="3" hidden="1" customWidth="1"/>
    <col min="13" max="16384" width="9.140625" style="3"/>
  </cols>
  <sheetData>
    <row r="1" spans="1:12" ht="21">
      <c r="A1" s="286" t="str">
        <f>جلد!L4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125"/>
      <c r="H1" s="125"/>
      <c r="I1" s="125"/>
      <c r="J1" s="125"/>
      <c r="K1" s="125"/>
      <c r="L1" s="125"/>
    </row>
    <row r="2" spans="1:12" ht="21">
      <c r="A2" s="286" t="s">
        <v>29</v>
      </c>
      <c r="B2" s="286"/>
      <c r="C2" s="286"/>
      <c r="D2" s="286"/>
      <c r="E2" s="286"/>
      <c r="F2" s="286"/>
      <c r="G2" s="59"/>
      <c r="H2" s="286"/>
      <c r="I2" s="286"/>
      <c r="J2" s="286"/>
      <c r="K2" s="286"/>
      <c r="L2" s="286"/>
    </row>
    <row r="3" spans="1:12" ht="2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59"/>
      <c r="H3" s="286"/>
      <c r="I3" s="286"/>
      <c r="J3" s="286"/>
      <c r="K3" s="286"/>
      <c r="L3" s="286"/>
    </row>
    <row r="4" spans="1:12" ht="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ht="21">
      <c r="A5" s="307" t="s">
        <v>104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</row>
    <row r="6" spans="1:12" s="120" customFormat="1" ht="31.7" customHeight="1">
      <c r="A6" s="181"/>
      <c r="B6" s="181"/>
      <c r="C6" s="121" t="s">
        <v>37</v>
      </c>
      <c r="D6" s="181"/>
      <c r="E6" s="121" t="str">
        <f>جلد!O7</f>
        <v>1404/06/31</v>
      </c>
    </row>
    <row r="7" spans="1:12" s="120" customFormat="1" ht="35.450000000000003" customHeight="1">
      <c r="A7" s="122" t="s">
        <v>38</v>
      </c>
      <c r="B7" s="181"/>
      <c r="C7" s="122" t="s">
        <v>39</v>
      </c>
      <c r="D7" s="181"/>
      <c r="E7" s="122" t="s">
        <v>39</v>
      </c>
    </row>
    <row r="8" spans="1:12" s="120" customFormat="1" ht="32.25" customHeight="1">
      <c r="A8" s="123"/>
      <c r="B8" s="181"/>
      <c r="C8" s="124">
        <v>0</v>
      </c>
      <c r="D8" s="181"/>
      <c r="E8" s="124"/>
    </row>
    <row r="9" spans="1:12" s="120" customFormat="1" ht="38.1" customHeight="1">
      <c r="A9" s="123"/>
      <c r="B9" s="181"/>
      <c r="C9" s="124">
        <v>0</v>
      </c>
      <c r="D9" s="181"/>
      <c r="E9" s="124"/>
    </row>
    <row r="10" spans="1:12" s="120" customFormat="1" ht="33" customHeight="1" thickBot="1">
      <c r="A10" s="123" t="s">
        <v>2</v>
      </c>
      <c r="B10" s="181"/>
      <c r="C10" s="127">
        <f>SUM(C8:C9)</f>
        <v>0</v>
      </c>
      <c r="D10" s="181"/>
      <c r="E10" s="127">
        <f>SUM(E8:E9)</f>
        <v>0</v>
      </c>
    </row>
    <row r="11" spans="1:12" ht="19.5" thickTop="1">
      <c r="A11" s="182"/>
      <c r="B11" s="182"/>
      <c r="C11" s="182"/>
      <c r="D11" s="182"/>
      <c r="E11" s="182"/>
    </row>
    <row r="12" spans="1:12">
      <c r="E12" s="32"/>
      <c r="I12" s="33"/>
    </row>
    <row r="13" spans="1:12">
      <c r="E13" s="32"/>
    </row>
    <row r="14" spans="1:12">
      <c r="E14" s="32"/>
    </row>
    <row r="31" spans="2:2" ht="31.5">
      <c r="B31" s="128"/>
    </row>
  </sheetData>
  <mergeCells count="6">
    <mergeCell ref="H3:L3"/>
    <mergeCell ref="A5:L5"/>
    <mergeCell ref="H2:L2"/>
    <mergeCell ref="A1:F1"/>
    <mergeCell ref="A2:F2"/>
    <mergeCell ref="A3:F3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orientation="landscape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CDBB-2844-4D73-BA0E-C5C3314C7E74}">
  <dimension ref="A1:V29"/>
  <sheetViews>
    <sheetView rightToLeft="1" view="pageBreakPreview" zoomScaleNormal="100" zoomScaleSheetLayoutView="100" workbookViewId="0">
      <selection activeCell="A3" sqref="A3:L3"/>
    </sheetView>
  </sheetViews>
  <sheetFormatPr defaultColWidth="9.140625" defaultRowHeight="15.75"/>
  <cols>
    <col min="1" max="1" width="19.7109375" style="87" customWidth="1"/>
    <col min="2" max="2" width="0.5703125" style="79" customWidth="1"/>
    <col min="3" max="3" width="25.5703125" style="89" customWidth="1"/>
    <col min="4" max="4" width="0.5703125" style="79" customWidth="1"/>
    <col min="5" max="5" width="20.5703125" style="90" bestFit="1" customWidth="1"/>
    <col min="6" max="6" width="0.5703125" style="79" customWidth="1"/>
    <col min="7" max="7" width="12.7109375" style="79" hidden="1" customWidth="1"/>
    <col min="8" max="8" width="18.7109375" style="79" bestFit="1" customWidth="1"/>
    <col min="9" max="9" width="0.7109375" style="79" customWidth="1"/>
    <col min="10" max="10" width="19.5703125" style="79" customWidth="1"/>
    <col min="11" max="11" width="12.28515625" style="79" hidden="1" customWidth="1"/>
    <col min="12" max="12" width="0.5703125" style="79" customWidth="1"/>
    <col min="13" max="13" width="20.5703125" style="79" bestFit="1" customWidth="1"/>
    <col min="14" max="14" width="0.5703125" style="79" customWidth="1"/>
    <col min="15" max="15" width="20.5703125" style="79" bestFit="1" customWidth="1"/>
    <col min="16" max="16" width="0.5703125" style="79" customWidth="1"/>
    <col min="17" max="17" width="10.28515625" style="85" customWidth="1"/>
    <col min="18" max="18" width="13.7109375" style="3" bestFit="1" customWidth="1"/>
    <col min="19" max="19" width="20.7109375" style="3" bestFit="1" customWidth="1"/>
    <col min="20" max="16384" width="9.140625" style="3"/>
  </cols>
  <sheetData>
    <row r="1" spans="1:19" ht="22.7" customHeight="1">
      <c r="A1" s="265" t="str">
        <f>جلد!L4</f>
        <v>صندوق سرمایه‌گذاری جسورانه ارزش آفرینان تدبیر (تدبیر یکم)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143"/>
      <c r="N1" s="143"/>
      <c r="O1" s="143"/>
      <c r="P1" s="143"/>
      <c r="Q1" s="143"/>
    </row>
    <row r="2" spans="1:19" ht="22.7" customHeight="1">
      <c r="A2" s="265" t="s">
        <v>28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143"/>
      <c r="N2" s="143"/>
      <c r="O2" s="143"/>
      <c r="P2" s="143"/>
      <c r="Q2" s="143"/>
      <c r="R2" s="73"/>
      <c r="S2" s="73"/>
    </row>
    <row r="3" spans="1:19" ht="22.7" customHeight="1">
      <c r="A3" s="265" t="str">
        <f>جلد!L5</f>
        <v>برای دوره یک ماهه منتهی به 31 شهریور ماه 1404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143"/>
      <c r="N3" s="143"/>
      <c r="O3" s="143"/>
      <c r="P3" s="143"/>
      <c r="Q3" s="143"/>
    </row>
    <row r="4" spans="1:19" ht="19.5" customHeight="1">
      <c r="A4" s="270" t="s">
        <v>42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</row>
    <row r="5" spans="1:19" ht="24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</row>
    <row r="6" spans="1:19" ht="12.2" customHeight="1"/>
    <row r="7" spans="1:19" ht="18.75" customHeight="1" thickBot="1">
      <c r="A7" s="91"/>
      <c r="B7" s="264"/>
      <c r="C7" s="264"/>
      <c r="D7" s="264"/>
      <c r="E7" s="264"/>
      <c r="F7" s="264"/>
      <c r="G7" s="264"/>
      <c r="H7" s="264"/>
      <c r="I7" s="264"/>
      <c r="J7" s="264"/>
      <c r="K7" s="3"/>
      <c r="L7" s="3"/>
      <c r="M7" s="3"/>
      <c r="N7" s="3"/>
      <c r="O7" s="3"/>
      <c r="P7" s="3"/>
      <c r="Q7" s="3"/>
    </row>
    <row r="8" spans="1:19" s="23" customFormat="1" ht="24.75" customHeight="1">
      <c r="A8" s="266" t="s">
        <v>47</v>
      </c>
      <c r="B8" s="266"/>
      <c r="C8" s="268" t="s">
        <v>43</v>
      </c>
      <c r="D8" s="266"/>
      <c r="E8" s="262" t="s">
        <v>44</v>
      </c>
      <c r="F8" s="104"/>
      <c r="G8" s="112"/>
      <c r="H8" s="262" t="s">
        <v>45</v>
      </c>
      <c r="J8" s="262" t="s">
        <v>46</v>
      </c>
    </row>
    <row r="9" spans="1:19" ht="24.75" customHeight="1" thickBot="1">
      <c r="A9" s="267"/>
      <c r="B9" s="266"/>
      <c r="C9" s="269"/>
      <c r="D9" s="266"/>
      <c r="E9" s="263"/>
      <c r="F9" s="104"/>
      <c r="G9" s="3"/>
      <c r="H9" s="263"/>
      <c r="I9" s="3"/>
      <c r="J9" s="263"/>
      <c r="K9" s="3"/>
      <c r="L9" s="3"/>
      <c r="M9" s="3"/>
      <c r="N9" s="3"/>
      <c r="O9" s="3"/>
      <c r="P9" s="3"/>
      <c r="Q9" s="3"/>
    </row>
    <row r="10" spans="1:19" ht="15.75" customHeight="1">
      <c r="A10" s="105"/>
      <c r="B10" s="108"/>
      <c r="C10" s="104" t="s">
        <v>32</v>
      </c>
      <c r="D10" s="108"/>
      <c r="E10" s="104"/>
      <c r="F10" s="104"/>
      <c r="G10" s="3"/>
      <c r="H10" s="104" t="s">
        <v>32</v>
      </c>
      <c r="I10" s="104"/>
      <c r="J10" s="104" t="s">
        <v>32</v>
      </c>
      <c r="K10" s="3"/>
      <c r="L10" s="3"/>
      <c r="M10" s="3"/>
      <c r="N10" s="3"/>
      <c r="O10" s="3"/>
      <c r="P10" s="3"/>
      <c r="Q10" s="3"/>
    </row>
    <row r="11" spans="1:19" ht="30.2" customHeight="1">
      <c r="A11" s="115" t="str">
        <f>جلد!O7</f>
        <v>1404/06/31</v>
      </c>
      <c r="B11" s="114"/>
      <c r="C11" s="117">
        <v>0</v>
      </c>
      <c r="D11" s="118"/>
      <c r="E11" s="117">
        <v>0</v>
      </c>
      <c r="F11" s="104"/>
      <c r="G11" s="32"/>
      <c r="H11" s="117">
        <v>0</v>
      </c>
      <c r="I11" s="3"/>
      <c r="J11" s="117">
        <v>0</v>
      </c>
      <c r="K11" s="3"/>
      <c r="L11" s="3"/>
      <c r="M11" s="3"/>
      <c r="N11" s="3"/>
      <c r="O11" s="3"/>
      <c r="P11" s="3"/>
      <c r="Q11" s="3"/>
    </row>
    <row r="12" spans="1:19" ht="30.2" customHeight="1">
      <c r="A12" s="3"/>
      <c r="B12" s="114"/>
      <c r="C12" s="3"/>
      <c r="D12" s="118"/>
      <c r="E12" s="117"/>
      <c r="F12" s="104"/>
      <c r="G12" s="32"/>
      <c r="H12" s="32"/>
      <c r="I12" s="3"/>
      <c r="J12" s="3"/>
      <c r="K12" s="3"/>
      <c r="L12" s="3"/>
      <c r="M12" s="3"/>
      <c r="N12" s="3"/>
      <c r="O12" s="3"/>
      <c r="P12" s="3"/>
      <c r="Q12" s="3"/>
    </row>
    <row r="13" spans="1:19" ht="30.2" customHeight="1">
      <c r="A13" s="115"/>
      <c r="B13" s="114"/>
      <c r="C13" s="3"/>
      <c r="D13" s="118"/>
      <c r="E13" s="117"/>
      <c r="F13" s="104"/>
      <c r="G13" s="32"/>
      <c r="H13" s="32"/>
      <c r="I13" s="3"/>
      <c r="J13" s="3"/>
      <c r="K13" s="3"/>
      <c r="L13" s="3"/>
      <c r="M13" s="3"/>
      <c r="N13" s="3"/>
      <c r="O13" s="3"/>
      <c r="P13" s="3"/>
      <c r="Q13" s="3"/>
    </row>
    <row r="14" spans="1:19" ht="30.2" customHeight="1">
      <c r="A14" s="115"/>
      <c r="B14" s="114"/>
      <c r="C14" s="3"/>
      <c r="D14" s="118"/>
      <c r="E14" s="117"/>
      <c r="F14" s="104"/>
      <c r="G14" s="32"/>
      <c r="H14" s="32"/>
      <c r="I14" s="3"/>
      <c r="J14" s="3"/>
      <c r="K14" s="3"/>
      <c r="L14" s="3"/>
      <c r="M14" s="3"/>
      <c r="N14" s="3"/>
      <c r="O14" s="3"/>
      <c r="P14" s="3"/>
      <c r="Q14" s="3"/>
    </row>
    <row r="15" spans="1:19">
      <c r="B15" s="74"/>
      <c r="C15" s="80"/>
      <c r="D15" s="74"/>
      <c r="E15" s="80"/>
      <c r="F15" s="74"/>
      <c r="G15" s="80"/>
      <c r="H15" s="80"/>
      <c r="I15" s="74"/>
      <c r="J15" s="80"/>
      <c r="K15" s="80"/>
      <c r="L15" s="74"/>
      <c r="M15" s="80"/>
      <c r="N15" s="74"/>
      <c r="O15" s="80"/>
      <c r="P15" s="74"/>
      <c r="Q15" s="86"/>
    </row>
    <row r="16" spans="1:19">
      <c r="D16" s="74"/>
      <c r="E16" s="81"/>
      <c r="F16" s="74"/>
      <c r="I16" s="74"/>
      <c r="J16" s="81"/>
      <c r="K16" s="88"/>
      <c r="L16" s="74"/>
      <c r="N16" s="74"/>
      <c r="O16" s="81"/>
    </row>
    <row r="17" spans="1:22">
      <c r="J17" s="81"/>
      <c r="N17" s="74"/>
    </row>
    <row r="18" spans="1:22">
      <c r="B18" s="87"/>
      <c r="C18" s="87"/>
      <c r="D18" s="87"/>
      <c r="E18" s="87"/>
      <c r="F18" s="87"/>
      <c r="G18" s="87"/>
      <c r="I18" s="79">
        <v>0</v>
      </c>
      <c r="J18" s="81"/>
      <c r="K18" s="79">
        <v>0</v>
      </c>
    </row>
    <row r="19" spans="1:22">
      <c r="B19" s="87"/>
      <c r="C19" s="87"/>
      <c r="D19" s="87"/>
      <c r="E19" s="87"/>
      <c r="I19" s="79">
        <v>0</v>
      </c>
      <c r="J19" s="81"/>
      <c r="K19" s="79">
        <v>0</v>
      </c>
    </row>
    <row r="20" spans="1:22">
      <c r="B20" s="87"/>
      <c r="C20" s="87"/>
      <c r="D20" s="145"/>
      <c r="E20" s="87"/>
      <c r="I20" s="79">
        <v>0</v>
      </c>
      <c r="J20" s="81"/>
      <c r="K20" s="79">
        <v>0</v>
      </c>
      <c r="M20" s="79">
        <v>0</v>
      </c>
      <c r="S20" s="3">
        <v>0</v>
      </c>
    </row>
    <row r="21" spans="1:22">
      <c r="I21" s="79">
        <v>0</v>
      </c>
      <c r="J21" s="81"/>
      <c r="K21" s="79">
        <v>0</v>
      </c>
      <c r="M21" s="79">
        <v>0</v>
      </c>
      <c r="S21" s="3">
        <v>0</v>
      </c>
    </row>
    <row r="22" spans="1:22">
      <c r="C22" s="144"/>
      <c r="J22" s="81"/>
    </row>
    <row r="23" spans="1:22" s="79" customFormat="1">
      <c r="A23" s="87"/>
      <c r="C23" s="89"/>
      <c r="E23" s="90"/>
      <c r="J23" s="81"/>
      <c r="Q23" s="85"/>
      <c r="R23" s="3"/>
      <c r="S23" s="3"/>
      <c r="T23" s="3"/>
      <c r="U23" s="3"/>
      <c r="V23" s="3"/>
    </row>
    <row r="24" spans="1:22" s="79" customFormat="1">
      <c r="A24" s="87"/>
      <c r="C24" s="89"/>
      <c r="E24" s="90"/>
      <c r="J24" s="81"/>
      <c r="Q24" s="85"/>
      <c r="R24" s="3"/>
      <c r="S24" s="3"/>
      <c r="T24" s="3"/>
      <c r="U24" s="3"/>
      <c r="V24" s="3"/>
    </row>
    <row r="25" spans="1:22" s="79" customFormat="1">
      <c r="A25" s="87"/>
      <c r="C25" s="89"/>
      <c r="E25" s="90"/>
      <c r="J25" s="81"/>
      <c r="Q25" s="85"/>
      <c r="R25" s="3"/>
      <c r="S25" s="3"/>
      <c r="T25" s="3"/>
      <c r="U25" s="3"/>
      <c r="V25" s="3"/>
    </row>
    <row r="26" spans="1:22" s="79" customFormat="1">
      <c r="A26" s="87"/>
      <c r="C26" s="89"/>
      <c r="E26" s="90"/>
      <c r="J26" s="81"/>
      <c r="Q26" s="85"/>
      <c r="R26" s="3"/>
      <c r="S26" s="3"/>
      <c r="T26" s="3"/>
      <c r="U26" s="3"/>
      <c r="V26" s="3"/>
    </row>
    <row r="27" spans="1:22" s="79" customFormat="1">
      <c r="A27" s="87"/>
      <c r="C27" s="89"/>
      <c r="E27" s="90"/>
      <c r="J27" s="81"/>
      <c r="Q27" s="85"/>
      <c r="R27" s="3"/>
      <c r="S27" s="3"/>
      <c r="T27" s="3"/>
      <c r="U27" s="3"/>
      <c r="V27" s="3"/>
    </row>
    <row r="28" spans="1:22" s="79" customFormat="1">
      <c r="A28" s="87"/>
      <c r="C28" s="89"/>
      <c r="E28" s="90"/>
      <c r="J28" s="81"/>
      <c r="Q28" s="85"/>
      <c r="R28" s="3"/>
      <c r="S28" s="3"/>
      <c r="T28" s="3"/>
      <c r="U28" s="3"/>
      <c r="V28" s="3"/>
    </row>
    <row r="29" spans="1:22" s="79" customFormat="1">
      <c r="A29" s="87"/>
      <c r="C29" s="89"/>
      <c r="E29" s="90"/>
      <c r="J29" s="81"/>
      <c r="Q29" s="85"/>
      <c r="R29" s="3"/>
      <c r="S29" s="3"/>
      <c r="T29" s="3"/>
      <c r="U29" s="3"/>
      <c r="V29" s="3"/>
    </row>
  </sheetData>
  <mergeCells count="13">
    <mergeCell ref="H8:H9"/>
    <mergeCell ref="J8:J9"/>
    <mergeCell ref="B7:J7"/>
    <mergeCell ref="A1:L1"/>
    <mergeCell ref="A2:L2"/>
    <mergeCell ref="A3:L3"/>
    <mergeCell ref="A8:A9"/>
    <mergeCell ref="B8:B9"/>
    <mergeCell ref="C8:C9"/>
    <mergeCell ref="D8:D9"/>
    <mergeCell ref="E8:E9"/>
    <mergeCell ref="A4:Q4"/>
    <mergeCell ref="A5:Q5"/>
  </mergeCells>
  <printOptions horizontalCentered="1"/>
  <pageMargins left="0.47244094488188998" right="0.43307086614173201" top="0.39370078740157499" bottom="0.196850393700787" header="0.31496062992126" footer="0.196850393700787"/>
  <pageSetup paperSize="9" scale="85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rightToLeft="1" view="pageBreakPreview" zoomScaleNormal="100" zoomScaleSheetLayoutView="100" workbookViewId="0">
      <selection activeCell="V3" sqref="V3"/>
    </sheetView>
  </sheetViews>
  <sheetFormatPr defaultColWidth="9.140625" defaultRowHeight="15.75"/>
  <cols>
    <col min="1" max="1" width="47.140625" style="87" bestFit="1" customWidth="1"/>
    <col min="2" max="2" width="0.42578125" style="80" customWidth="1"/>
    <col min="3" max="3" width="12.28515625" style="88" hidden="1" customWidth="1"/>
    <col min="4" max="4" width="0.7109375" style="79" customWidth="1"/>
    <col min="5" max="5" width="20.5703125" style="89" bestFit="1" customWidth="1"/>
    <col min="6" max="6" width="0.5703125" style="79" customWidth="1"/>
    <col min="7" max="7" width="20.5703125" style="90" bestFit="1" customWidth="1"/>
    <col min="8" max="8" width="0.5703125" style="79" customWidth="1"/>
    <col min="9" max="9" width="12.7109375" style="79" hidden="1" customWidth="1"/>
    <col min="10" max="10" width="18.7109375" style="79" bestFit="1" customWidth="1"/>
    <col min="11" max="11" width="0.42578125" style="79" customWidth="1"/>
    <col min="12" max="12" width="12.7109375" style="79" hidden="1" customWidth="1"/>
    <col min="13" max="13" width="19.5703125" style="79" customWidth="1"/>
    <col min="14" max="14" width="12.28515625" style="79" hidden="1" customWidth="1"/>
    <col min="15" max="15" width="0.5703125" style="79" customWidth="1"/>
    <col min="16" max="16" width="20.5703125" style="79" bestFit="1" customWidth="1"/>
    <col min="17" max="17" width="0.5703125" style="79" customWidth="1"/>
    <col min="18" max="18" width="20.5703125" style="79" bestFit="1" customWidth="1"/>
    <col min="19" max="19" width="0.5703125" style="79" customWidth="1"/>
    <col min="20" max="20" width="10" style="85" customWidth="1"/>
    <col min="21" max="21" width="10.42578125" style="3" customWidth="1"/>
    <col min="22" max="22" width="20.7109375" style="3" bestFit="1" customWidth="1"/>
    <col min="23" max="16384" width="9.140625" style="3"/>
  </cols>
  <sheetData>
    <row r="1" spans="1:25" ht="22.7" customHeight="1">
      <c r="A1" s="265" t="str">
        <f>جلد!L4</f>
        <v>صندوق سرمایه‌گذاری جسورانه ارزش آفرینان تدبیر (تدبیر یکم)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5" ht="22.7" customHeight="1">
      <c r="A2" s="265" t="s">
        <v>28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73" t="s">
        <v>34</v>
      </c>
      <c r="V2" s="211">
        <v>0</v>
      </c>
    </row>
    <row r="3" spans="1:25" ht="22.7" customHeight="1">
      <c r="A3" s="265" t="str">
        <f>جلد!L5</f>
        <v>برای دوره یک ماهه منتهی به 31 شهریور ماه 1404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V3" s="32"/>
    </row>
    <row r="4" spans="1:25" ht="19.5" customHeight="1">
      <c r="A4" s="270" t="s">
        <v>41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</row>
    <row r="5" spans="1:25" ht="24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</row>
    <row r="6" spans="1:25" ht="12.2" customHeight="1"/>
    <row r="7" spans="1:25" ht="18.75" customHeight="1" thickBot="1">
      <c r="A7" s="91"/>
      <c r="B7" s="92"/>
      <c r="C7" s="271" t="str">
        <f>جلد!M7</f>
        <v>1404/05/31</v>
      </c>
      <c r="D7" s="271"/>
      <c r="E7" s="271"/>
      <c r="F7" s="271"/>
      <c r="G7" s="271"/>
      <c r="H7" s="93"/>
      <c r="I7" s="280" t="s">
        <v>7</v>
      </c>
      <c r="J7" s="280"/>
      <c r="K7" s="280"/>
      <c r="L7" s="280"/>
      <c r="M7" s="280"/>
      <c r="N7" s="271" t="str">
        <f>جلد!O7</f>
        <v>1404/06/31</v>
      </c>
      <c r="O7" s="271"/>
      <c r="P7" s="271"/>
      <c r="Q7" s="271"/>
      <c r="R7" s="271"/>
      <c r="S7" s="271"/>
      <c r="T7" s="271"/>
      <c r="U7" s="32"/>
    </row>
    <row r="8" spans="1:25" s="23" customFormat="1" ht="33" customHeight="1">
      <c r="A8" s="266" t="s">
        <v>1</v>
      </c>
      <c r="B8" s="108"/>
      <c r="C8" s="278" t="s">
        <v>3</v>
      </c>
      <c r="D8" s="266"/>
      <c r="E8" s="277" t="s">
        <v>0</v>
      </c>
      <c r="F8" s="266"/>
      <c r="G8" s="262" t="s">
        <v>14</v>
      </c>
      <c r="H8" s="104"/>
      <c r="I8" s="276" t="s">
        <v>4</v>
      </c>
      <c r="J8" s="276"/>
      <c r="K8" s="83"/>
      <c r="L8" s="276" t="s">
        <v>5</v>
      </c>
      <c r="M8" s="276"/>
      <c r="N8" s="268" t="s">
        <v>3</v>
      </c>
      <c r="O8" s="108"/>
      <c r="P8" s="268" t="s">
        <v>0</v>
      </c>
      <c r="Q8" s="266"/>
      <c r="R8" s="272" t="s">
        <v>14</v>
      </c>
      <c r="S8" s="104"/>
      <c r="T8" s="273" t="s">
        <v>17</v>
      </c>
      <c r="U8" s="112"/>
    </row>
    <row r="9" spans="1:25" ht="33" customHeight="1" thickBot="1">
      <c r="A9" s="267"/>
      <c r="B9" s="103"/>
      <c r="C9" s="279"/>
      <c r="D9" s="266"/>
      <c r="E9" s="269"/>
      <c r="F9" s="266"/>
      <c r="G9" s="263"/>
      <c r="H9" s="104"/>
      <c r="I9" s="82" t="s">
        <v>3</v>
      </c>
      <c r="J9" s="82" t="s">
        <v>0</v>
      </c>
      <c r="K9" s="83"/>
      <c r="L9" s="82" t="s">
        <v>3</v>
      </c>
      <c r="M9" s="82" t="s">
        <v>27</v>
      </c>
      <c r="N9" s="269"/>
      <c r="O9" s="108"/>
      <c r="P9" s="269"/>
      <c r="Q9" s="266"/>
      <c r="R9" s="267"/>
      <c r="S9" s="104"/>
      <c r="T9" s="274"/>
    </row>
    <row r="10" spans="1:25" ht="15.75" customHeight="1">
      <c r="A10" s="105"/>
      <c r="B10" s="103"/>
      <c r="C10" s="109"/>
      <c r="D10" s="108"/>
      <c r="E10" s="104" t="s">
        <v>32</v>
      </c>
      <c r="F10" s="108"/>
      <c r="G10" s="104" t="s">
        <v>32</v>
      </c>
      <c r="H10" s="104"/>
      <c r="I10" s="83"/>
      <c r="J10" s="104" t="s">
        <v>32</v>
      </c>
      <c r="K10" s="83"/>
      <c r="L10" s="83"/>
      <c r="M10" s="104" t="s">
        <v>32</v>
      </c>
      <c r="N10" s="104"/>
      <c r="O10" s="108"/>
      <c r="P10" s="104" t="s">
        <v>32</v>
      </c>
      <c r="Q10" s="108"/>
      <c r="R10" s="104" t="s">
        <v>32</v>
      </c>
      <c r="S10" s="104"/>
      <c r="T10" s="106"/>
    </row>
    <row r="11" spans="1:25" s="116" customFormat="1" ht="25.5" customHeight="1">
      <c r="A11" s="115"/>
      <c r="C11" s="117"/>
      <c r="D11" s="118"/>
      <c r="E11" s="117"/>
      <c r="F11" s="118"/>
      <c r="G11" s="117"/>
      <c r="H11" s="118"/>
      <c r="I11" s="117">
        <v>0</v>
      </c>
      <c r="J11" s="117">
        <v>0</v>
      </c>
      <c r="K11" s="118"/>
      <c r="L11" s="117">
        <v>0</v>
      </c>
      <c r="M11" s="117">
        <v>0</v>
      </c>
      <c r="N11" s="117">
        <f>C11+I11-L11</f>
        <v>0</v>
      </c>
      <c r="O11" s="117"/>
      <c r="P11" s="117">
        <f t="shared" ref="P11:P16" si="0">E11+J11-M11</f>
        <v>0</v>
      </c>
      <c r="Q11" s="117"/>
      <c r="R11" s="117">
        <f>G11+J11-M11</f>
        <v>0</v>
      </c>
      <c r="S11" s="117"/>
      <c r="T11" s="134" t="e">
        <f>R11/$V$2*100</f>
        <v>#DIV/0!</v>
      </c>
      <c r="U11" s="117"/>
      <c r="W11" s="119"/>
      <c r="Y11" s="46"/>
    </row>
    <row r="12" spans="1:25" s="116" customFormat="1" ht="25.5" customHeight="1">
      <c r="A12" s="115"/>
      <c r="B12" s="103"/>
      <c r="C12" s="117"/>
      <c r="D12" s="114"/>
      <c r="E12" s="117"/>
      <c r="F12" s="118"/>
      <c r="G12" s="117"/>
      <c r="H12" s="104"/>
      <c r="I12" s="117">
        <v>0</v>
      </c>
      <c r="J12" s="117">
        <v>0</v>
      </c>
      <c r="K12" s="118"/>
      <c r="L12" s="117">
        <v>0</v>
      </c>
      <c r="M12" s="117">
        <v>0</v>
      </c>
      <c r="N12" s="117">
        <f>C12+I12-L12</f>
        <v>0</v>
      </c>
      <c r="O12" s="117"/>
      <c r="P12" s="117">
        <f t="shared" si="0"/>
        <v>0</v>
      </c>
      <c r="Q12" s="117"/>
      <c r="R12" s="117">
        <f t="shared" ref="R12:R16" si="1">G12+J12-M12</f>
        <v>0</v>
      </c>
      <c r="S12" s="104"/>
      <c r="T12" s="134" t="e">
        <f t="shared" ref="T12:T17" si="2">R12/$V$2*100</f>
        <v>#DIV/0!</v>
      </c>
      <c r="U12" s="32"/>
      <c r="V12" s="32"/>
      <c r="W12" s="3"/>
      <c r="X12" s="3"/>
      <c r="Y12" s="3"/>
    </row>
    <row r="13" spans="1:25" s="116" customFormat="1" ht="25.5" customHeight="1">
      <c r="A13" s="115"/>
      <c r="B13" s="103"/>
      <c r="C13" s="117"/>
      <c r="D13" s="114"/>
      <c r="E13" s="117"/>
      <c r="F13" s="118"/>
      <c r="G13" s="117"/>
      <c r="H13" s="104"/>
      <c r="I13" s="117">
        <v>0</v>
      </c>
      <c r="J13" s="117">
        <v>0</v>
      </c>
      <c r="K13" s="118"/>
      <c r="L13" s="117">
        <v>0</v>
      </c>
      <c r="M13" s="117">
        <v>0</v>
      </c>
      <c r="N13" s="117">
        <f>C13+I13-L13</f>
        <v>0</v>
      </c>
      <c r="O13" s="117"/>
      <c r="P13" s="117">
        <f t="shared" si="0"/>
        <v>0</v>
      </c>
      <c r="Q13" s="117"/>
      <c r="R13" s="117">
        <f t="shared" si="1"/>
        <v>0</v>
      </c>
      <c r="S13" s="104"/>
      <c r="T13" s="134" t="e">
        <f t="shared" si="2"/>
        <v>#DIV/0!</v>
      </c>
      <c r="U13" s="32"/>
      <c r="V13" s="32"/>
      <c r="W13" s="3"/>
      <c r="X13" s="3"/>
      <c r="Y13" s="3"/>
    </row>
    <row r="14" spans="1:25" s="116" customFormat="1" ht="25.5" customHeight="1">
      <c r="A14" s="115"/>
      <c r="C14" s="117"/>
      <c r="D14" s="118"/>
      <c r="E14" s="117"/>
      <c r="F14" s="118"/>
      <c r="G14" s="117"/>
      <c r="H14" s="118"/>
      <c r="I14" s="117">
        <v>0</v>
      </c>
      <c r="J14" s="117">
        <v>0</v>
      </c>
      <c r="K14" s="118"/>
      <c r="L14" s="117"/>
      <c r="M14" s="117">
        <v>0</v>
      </c>
      <c r="N14" s="117">
        <f>C14+I14-L14</f>
        <v>0</v>
      </c>
      <c r="O14" s="117"/>
      <c r="P14" s="117">
        <f t="shared" si="0"/>
        <v>0</v>
      </c>
      <c r="Q14" s="117"/>
      <c r="R14" s="117">
        <f t="shared" si="1"/>
        <v>0</v>
      </c>
      <c r="S14" s="117"/>
      <c r="T14" s="134" t="e">
        <f t="shared" si="2"/>
        <v>#DIV/0!</v>
      </c>
      <c r="U14" s="117"/>
      <c r="W14" s="119"/>
    </row>
    <row r="15" spans="1:25" s="116" customFormat="1" ht="25.5" customHeight="1">
      <c r="A15" s="115"/>
      <c r="C15" s="117"/>
      <c r="D15" s="118"/>
      <c r="E15" s="117"/>
      <c r="F15" s="118"/>
      <c r="G15" s="117"/>
      <c r="H15" s="118"/>
      <c r="I15" s="117"/>
      <c r="J15" s="117">
        <v>0</v>
      </c>
      <c r="K15" s="118"/>
      <c r="L15" s="117">
        <v>0</v>
      </c>
      <c r="M15" s="117">
        <v>0</v>
      </c>
      <c r="N15" s="117"/>
      <c r="O15" s="117"/>
      <c r="P15" s="117">
        <f t="shared" si="0"/>
        <v>0</v>
      </c>
      <c r="Q15" s="117"/>
      <c r="R15" s="117">
        <f t="shared" si="1"/>
        <v>0</v>
      </c>
      <c r="S15" s="117"/>
      <c r="T15" s="134" t="e">
        <f t="shared" si="2"/>
        <v>#DIV/0!</v>
      </c>
      <c r="U15" s="117"/>
      <c r="W15" s="119"/>
    </row>
    <row r="16" spans="1:25" s="116" customFormat="1" ht="25.5" customHeight="1">
      <c r="A16" s="115"/>
      <c r="C16" s="117"/>
      <c r="D16" s="118"/>
      <c r="E16" s="117"/>
      <c r="F16" s="118"/>
      <c r="G16" s="117"/>
      <c r="H16" s="118"/>
      <c r="I16" s="117">
        <v>0</v>
      </c>
      <c r="J16" s="117">
        <v>0</v>
      </c>
      <c r="K16" s="118"/>
      <c r="L16" s="117">
        <v>0</v>
      </c>
      <c r="M16" s="117">
        <v>0</v>
      </c>
      <c r="N16" s="117">
        <f>C16+I16-L16</f>
        <v>0</v>
      </c>
      <c r="O16" s="117"/>
      <c r="P16" s="117">
        <f t="shared" si="0"/>
        <v>0</v>
      </c>
      <c r="Q16" s="117"/>
      <c r="R16" s="117">
        <f t="shared" si="1"/>
        <v>0</v>
      </c>
      <c r="S16" s="117"/>
      <c r="T16" s="134" t="e">
        <f t="shared" si="2"/>
        <v>#DIV/0!</v>
      </c>
      <c r="U16" s="117"/>
      <c r="W16" s="119"/>
      <c r="Y16" s="46"/>
    </row>
    <row r="17" spans="1:22" ht="26.45" customHeight="1">
      <c r="A17" s="115"/>
      <c r="B17" s="103"/>
      <c r="C17" s="117"/>
      <c r="D17" s="114"/>
      <c r="E17" s="117"/>
      <c r="F17" s="118"/>
      <c r="G17" s="117"/>
      <c r="H17" s="104"/>
      <c r="I17" s="117"/>
      <c r="J17" s="117">
        <v>0</v>
      </c>
      <c r="K17" s="118"/>
      <c r="L17" s="117">
        <v>0</v>
      </c>
      <c r="M17" s="117">
        <v>0</v>
      </c>
      <c r="N17" s="117"/>
      <c r="O17" s="117"/>
      <c r="P17" s="117">
        <f>E17+J17-M17</f>
        <v>0</v>
      </c>
      <c r="Q17" s="117"/>
      <c r="R17" s="117">
        <f>G17+J17-M17</f>
        <v>0</v>
      </c>
      <c r="S17" s="104"/>
      <c r="T17" s="134" t="e">
        <f t="shared" si="2"/>
        <v>#DIV/0!</v>
      </c>
      <c r="U17" s="32"/>
      <c r="V17" s="32"/>
    </row>
    <row r="18" spans="1:22" ht="34.5" customHeight="1" thickBot="1">
      <c r="A18" s="110" t="s">
        <v>2</v>
      </c>
      <c r="B18" s="107"/>
      <c r="C18" s="110">
        <f>SUM(C11:C16)</f>
        <v>0</v>
      </c>
      <c r="D18" s="104"/>
      <c r="E18" s="110">
        <f>SUM(E11:E17)</f>
        <v>0</v>
      </c>
      <c r="F18" s="104"/>
      <c r="G18" s="110">
        <f>SUM(G11:G17)</f>
        <v>0</v>
      </c>
      <c r="H18" s="104"/>
      <c r="I18" s="110">
        <f>SUM(I11:I16)</f>
        <v>0</v>
      </c>
      <c r="J18" s="110">
        <f>SUM(H11:J17)</f>
        <v>0</v>
      </c>
      <c r="K18" s="104"/>
      <c r="L18" s="110">
        <f>SUM(L11:L16)</f>
        <v>0</v>
      </c>
      <c r="M18" s="110">
        <v>0</v>
      </c>
      <c r="N18" s="110">
        <f>SUM(N11:N16)</f>
        <v>0</v>
      </c>
      <c r="O18" s="104"/>
      <c r="P18" s="110">
        <f>SUM(P11:P17)</f>
        <v>0</v>
      </c>
      <c r="Q18" s="104"/>
      <c r="R18" s="110">
        <f>SUM(R11:R17)</f>
        <v>0</v>
      </c>
      <c r="S18" s="104"/>
      <c r="T18" s="137" t="e">
        <f>SUM(T11:T17)</f>
        <v>#DIV/0!</v>
      </c>
      <c r="U18" s="33"/>
    </row>
    <row r="19" spans="1:22" ht="7.5" customHeight="1" thickTop="1">
      <c r="C19" s="80"/>
      <c r="D19" s="74"/>
      <c r="E19" s="80"/>
      <c r="F19" s="74"/>
      <c r="G19" s="80"/>
      <c r="H19" s="74"/>
      <c r="I19" s="80"/>
      <c r="J19" s="80"/>
      <c r="K19" s="74"/>
      <c r="L19" s="80"/>
      <c r="M19" s="80"/>
      <c r="N19" s="80"/>
      <c r="O19" s="74"/>
      <c r="P19" s="80"/>
      <c r="Q19" s="74"/>
      <c r="R19" s="80"/>
      <c r="S19" s="74"/>
      <c r="T19" s="86"/>
    </row>
    <row r="20" spans="1:22" ht="30.75" customHeight="1">
      <c r="A20" s="275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</row>
    <row r="21" spans="1:22">
      <c r="M21" s="81"/>
      <c r="Q21" s="74"/>
    </row>
    <row r="22" spans="1:22">
      <c r="B22" s="87"/>
      <c r="C22" s="87"/>
      <c r="D22" s="87"/>
      <c r="E22" s="87">
        <f>E18-G18</f>
        <v>0</v>
      </c>
      <c r="F22" s="87"/>
      <c r="G22" s="87">
        <f>P18-R18</f>
        <v>0</v>
      </c>
      <c r="H22" s="87"/>
      <c r="I22" s="87"/>
      <c r="M22" s="81"/>
    </row>
    <row r="23" spans="1:22">
      <c r="B23" s="87"/>
      <c r="C23" s="87"/>
      <c r="D23" s="87"/>
      <c r="E23" s="87"/>
      <c r="F23" s="87"/>
      <c r="G23" s="87"/>
      <c r="M23" s="81"/>
    </row>
    <row r="24" spans="1:22">
      <c r="B24" s="87"/>
      <c r="C24" s="87"/>
      <c r="D24" s="87"/>
      <c r="E24" s="87"/>
      <c r="F24" s="87"/>
      <c r="G24" s="87"/>
      <c r="M24" s="81"/>
      <c r="T24" s="224"/>
    </row>
    <row r="25" spans="1:22">
      <c r="M25" s="81"/>
      <c r="T25" s="224"/>
    </row>
    <row r="26" spans="1:22">
      <c r="M26" s="81"/>
    </row>
    <row r="27" spans="1:22">
      <c r="M27" s="81"/>
    </row>
    <row r="28" spans="1:22" ht="31.5">
      <c r="B28" s="130"/>
      <c r="M28" s="81"/>
    </row>
    <row r="29" spans="1:22">
      <c r="M29" s="81"/>
    </row>
    <row r="30" spans="1:22">
      <c r="M30" s="81"/>
    </row>
    <row r="31" spans="1:22">
      <c r="M31" s="81"/>
    </row>
    <row r="32" spans="1:22">
      <c r="M32" s="81"/>
    </row>
    <row r="33" spans="2:13" ht="18">
      <c r="B33" s="133"/>
      <c r="M33" s="81"/>
    </row>
  </sheetData>
  <autoFilter ref="A10:Y10" xr:uid="{00000000-0001-0000-0100-000000000000}">
    <sortState xmlns:xlrd2="http://schemas.microsoft.com/office/spreadsheetml/2017/richdata2" ref="A11:Y26">
      <sortCondition descending="1" ref="R10"/>
    </sortState>
  </autoFilter>
  <mergeCells count="22">
    <mergeCell ref="A20:T20"/>
    <mergeCell ref="A1:T1"/>
    <mergeCell ref="A2:T2"/>
    <mergeCell ref="A3:T3"/>
    <mergeCell ref="A8:A9"/>
    <mergeCell ref="I8:J8"/>
    <mergeCell ref="L8:M8"/>
    <mergeCell ref="Q8:Q9"/>
    <mergeCell ref="P8:P9"/>
    <mergeCell ref="N8:N9"/>
    <mergeCell ref="E8:E9"/>
    <mergeCell ref="C8:C9"/>
    <mergeCell ref="D8:D9"/>
    <mergeCell ref="A5:T5"/>
    <mergeCell ref="A4:T4"/>
    <mergeCell ref="I7:M7"/>
    <mergeCell ref="C7:G7"/>
    <mergeCell ref="N7:T7"/>
    <mergeCell ref="F8:F9"/>
    <mergeCell ref="G8:G9"/>
    <mergeCell ref="R8:R9"/>
    <mergeCell ref="T8:T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57" orientation="landscape" r:id="rId1"/>
  <headerFooter>
    <oddFooter>&amp;C&amp;"B Nazanin,Bold"&amp;P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1BBA-36F3-48FC-9BF3-A914D0BFC227}">
  <dimension ref="A1:AN26"/>
  <sheetViews>
    <sheetView rightToLeft="1" view="pageBreakPreview" topLeftCell="J1" zoomScale="80" zoomScaleNormal="100" zoomScaleSheetLayoutView="80" workbookViewId="0">
      <selection activeCell="AI10" sqref="AI10"/>
    </sheetView>
  </sheetViews>
  <sheetFormatPr defaultColWidth="9.140625" defaultRowHeight="15"/>
  <cols>
    <col min="1" max="1" width="32.5703125" style="152" bestFit="1" customWidth="1"/>
    <col min="2" max="2" width="1.42578125" style="152" customWidth="1"/>
    <col min="3" max="3" width="10.28515625" style="152" customWidth="1"/>
    <col min="4" max="4" width="1.42578125" style="152" customWidth="1"/>
    <col min="5" max="5" width="13.5703125" style="152" customWidth="1"/>
    <col min="6" max="6" width="1.42578125" style="152" customWidth="1"/>
    <col min="7" max="7" width="13.140625" style="152" bestFit="1" customWidth="1"/>
    <col min="8" max="8" width="1.42578125" style="152" customWidth="1"/>
    <col min="9" max="9" width="12.85546875" style="152" bestFit="1" customWidth="1"/>
    <col min="10" max="10" width="1.42578125" style="152" customWidth="1"/>
    <col min="11" max="11" width="8" style="152" customWidth="1"/>
    <col min="12" max="12" width="1.42578125" style="152" customWidth="1"/>
    <col min="13" max="13" width="7.28515625" style="152" customWidth="1"/>
    <col min="14" max="14" width="1.42578125" style="152" customWidth="1"/>
    <col min="15" max="15" width="15.28515625" style="152" bestFit="1" customWidth="1"/>
    <col min="16" max="16" width="1.42578125" style="152" customWidth="1"/>
    <col min="17" max="17" width="23" style="152" bestFit="1" customWidth="1"/>
    <col min="18" max="18" width="1.42578125" style="152" customWidth="1"/>
    <col min="19" max="19" width="23.85546875" style="152" bestFit="1" customWidth="1"/>
    <col min="20" max="20" width="1.42578125" style="152" customWidth="1"/>
    <col min="21" max="21" width="21.42578125" style="152" customWidth="1"/>
    <col min="22" max="22" width="23.42578125" style="152" customWidth="1"/>
    <col min="23" max="23" width="1.42578125" style="152" customWidth="1"/>
    <col min="24" max="24" width="14.7109375" style="152" customWidth="1"/>
    <col min="25" max="25" width="21" style="152" bestFit="1" customWidth="1"/>
    <col min="26" max="26" width="1.42578125" style="152" customWidth="1"/>
    <col min="27" max="27" width="12.42578125" style="152" customWidth="1"/>
    <col min="28" max="28" width="1.42578125" style="152" customWidth="1"/>
    <col min="29" max="29" width="17" style="152" bestFit="1" customWidth="1"/>
    <col min="30" max="30" width="1.42578125" style="152" customWidth="1"/>
    <col min="31" max="31" width="23.85546875" style="152" bestFit="1" customWidth="1"/>
    <col min="32" max="32" width="1.42578125" style="152" customWidth="1"/>
    <col min="33" max="33" width="23.85546875" style="152" bestFit="1" customWidth="1"/>
    <col min="34" max="34" width="1.42578125" style="152" customWidth="1"/>
    <col min="35" max="35" width="9.7109375" style="152" customWidth="1"/>
    <col min="36" max="36" width="12.28515625" style="152" bestFit="1" customWidth="1"/>
    <col min="37" max="37" width="21" style="152" bestFit="1" customWidth="1"/>
    <col min="38" max="40" width="18.42578125" style="152" bestFit="1" customWidth="1"/>
    <col min="41" max="16384" width="9.140625" style="152"/>
  </cols>
  <sheetData>
    <row r="1" spans="1:40" ht="20.100000000000001" customHeight="1">
      <c r="A1" s="286" t="str">
        <f>جلد!L4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</row>
    <row r="2" spans="1:40" ht="21">
      <c r="A2" s="286" t="str">
        <f>سپرده!A2</f>
        <v xml:space="preserve">صورت وضعیت پرتفوی 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</row>
    <row r="3" spans="1:40" ht="27.75" customHeight="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</row>
    <row r="4" spans="1:40" ht="34.5" customHeight="1"/>
    <row r="5" spans="1:40" ht="26.25">
      <c r="A5" s="293" t="s">
        <v>81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</row>
    <row r="7" spans="1:40" ht="57.2" customHeight="1">
      <c r="C7" s="290" t="s">
        <v>51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177"/>
      <c r="O7" s="292" t="str">
        <f>جلد!M7</f>
        <v>1404/05/31</v>
      </c>
      <c r="P7" s="291"/>
      <c r="Q7" s="291"/>
      <c r="R7" s="291"/>
      <c r="S7" s="291"/>
      <c r="T7" s="177"/>
      <c r="U7" s="292" t="s">
        <v>52</v>
      </c>
      <c r="V7" s="291"/>
      <c r="W7" s="291"/>
      <c r="X7" s="291"/>
      <c r="Y7" s="291"/>
      <c r="Z7" s="177"/>
      <c r="AA7" s="292" t="str">
        <f>جلد!O7</f>
        <v>1404/06/31</v>
      </c>
      <c r="AB7" s="291"/>
      <c r="AC7" s="291"/>
      <c r="AD7" s="291"/>
      <c r="AE7" s="291"/>
      <c r="AF7" s="291"/>
      <c r="AG7" s="291"/>
      <c r="AH7" s="291"/>
      <c r="AI7" s="291"/>
    </row>
    <row r="8" spans="1:40" ht="22.5">
      <c r="A8" s="288" t="s">
        <v>53</v>
      </c>
      <c r="B8" s="177"/>
      <c r="C8" s="284" t="s">
        <v>54</v>
      </c>
      <c r="D8" s="179"/>
      <c r="E8" s="284" t="s">
        <v>55</v>
      </c>
      <c r="F8" s="179"/>
      <c r="G8" s="284" t="s">
        <v>56</v>
      </c>
      <c r="H8" s="179"/>
      <c r="I8" s="284" t="s">
        <v>57</v>
      </c>
      <c r="J8" s="179"/>
      <c r="K8" s="284" t="s">
        <v>58</v>
      </c>
      <c r="L8" s="179"/>
      <c r="M8" s="284" t="s">
        <v>59</v>
      </c>
      <c r="N8" s="177"/>
      <c r="O8" s="281" t="s">
        <v>60</v>
      </c>
      <c r="P8" s="178"/>
      <c r="Q8" s="281" t="s">
        <v>61</v>
      </c>
      <c r="R8" s="178"/>
      <c r="S8" s="281" t="s">
        <v>62</v>
      </c>
      <c r="T8" s="177"/>
      <c r="U8" s="281" t="s">
        <v>63</v>
      </c>
      <c r="V8" s="287"/>
      <c r="W8" s="178"/>
      <c r="X8" s="281" t="s">
        <v>64</v>
      </c>
      <c r="Y8" s="287"/>
      <c r="Z8" s="177"/>
      <c r="AA8" s="281" t="s">
        <v>60</v>
      </c>
      <c r="AB8" s="178"/>
      <c r="AC8" s="283" t="s">
        <v>65</v>
      </c>
      <c r="AD8" s="178"/>
      <c r="AE8" s="281" t="s">
        <v>61</v>
      </c>
      <c r="AF8" s="178"/>
      <c r="AG8" s="281" t="s">
        <v>62</v>
      </c>
      <c r="AH8" s="177"/>
      <c r="AI8" s="284" t="s">
        <v>66</v>
      </c>
    </row>
    <row r="9" spans="1:40" ht="57.75" customHeight="1">
      <c r="A9" s="289"/>
      <c r="B9" s="177"/>
      <c r="C9" s="285"/>
      <c r="D9" s="179"/>
      <c r="E9" s="285"/>
      <c r="F9" s="179"/>
      <c r="G9" s="285"/>
      <c r="H9" s="179"/>
      <c r="I9" s="285"/>
      <c r="J9" s="179"/>
      <c r="K9" s="285"/>
      <c r="L9" s="179"/>
      <c r="M9" s="285"/>
      <c r="N9" s="177"/>
      <c r="O9" s="282"/>
      <c r="P9" s="178"/>
      <c r="Q9" s="282"/>
      <c r="R9" s="178"/>
      <c r="S9" s="282"/>
      <c r="T9" s="177"/>
      <c r="U9" s="180" t="s">
        <v>60</v>
      </c>
      <c r="V9" s="180" t="s">
        <v>61</v>
      </c>
      <c r="W9" s="177"/>
      <c r="X9" s="180" t="s">
        <v>60</v>
      </c>
      <c r="Y9" s="180" t="s">
        <v>67</v>
      </c>
      <c r="Z9" s="177"/>
      <c r="AA9" s="282"/>
      <c r="AB9" s="178"/>
      <c r="AC9" s="282"/>
      <c r="AD9" s="178"/>
      <c r="AE9" s="282"/>
      <c r="AF9" s="178"/>
      <c r="AG9" s="282"/>
      <c r="AH9" s="177"/>
      <c r="AI9" s="285"/>
      <c r="AK9" s="157"/>
      <c r="AL9" s="159"/>
    </row>
    <row r="10" spans="1:40" ht="53.45" customHeight="1">
      <c r="A10" s="171" t="s">
        <v>89</v>
      </c>
      <c r="B10" s="168"/>
      <c r="C10" s="172" t="s">
        <v>68</v>
      </c>
      <c r="D10" s="173"/>
      <c r="E10" s="172" t="s">
        <v>90</v>
      </c>
      <c r="F10" s="174"/>
      <c r="G10" s="172" t="s">
        <v>91</v>
      </c>
      <c r="H10" s="173"/>
      <c r="I10" s="172" t="s">
        <v>92</v>
      </c>
      <c r="J10" s="174"/>
      <c r="K10" s="172"/>
      <c r="L10" s="174"/>
      <c r="M10" s="175"/>
      <c r="N10" s="174"/>
      <c r="O10" s="176">
        <v>0</v>
      </c>
      <c r="P10" s="173"/>
      <c r="Q10" s="176">
        <v>0</v>
      </c>
      <c r="R10" s="173"/>
      <c r="S10" s="176">
        <v>0</v>
      </c>
      <c r="T10" s="173"/>
      <c r="U10" s="176">
        <v>0</v>
      </c>
      <c r="V10" s="176">
        <v>0</v>
      </c>
      <c r="W10" s="173"/>
      <c r="X10" s="176">
        <v>0</v>
      </c>
      <c r="Y10" s="176">
        <v>0</v>
      </c>
      <c r="Z10" s="173"/>
      <c r="AA10" s="176">
        <v>0</v>
      </c>
      <c r="AB10" s="173"/>
      <c r="AC10" s="176">
        <v>0</v>
      </c>
      <c r="AD10" s="173"/>
      <c r="AE10" s="176">
        <v>0</v>
      </c>
      <c r="AF10" s="173"/>
      <c r="AG10" s="176">
        <v>0</v>
      </c>
      <c r="AH10" s="173"/>
      <c r="AI10" s="217" t="e">
        <f>AG10/'سرمایه گذاری در سهام شرکت ها'!$V$2</f>
        <v>#DIV/0!</v>
      </c>
      <c r="AK10" s="157"/>
      <c r="AL10" s="187"/>
      <c r="AM10" s="163"/>
    </row>
    <row r="11" spans="1:40" ht="45.75" customHeight="1" thickBot="1">
      <c r="A11" s="154" t="s">
        <v>69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99">
        <f>SUM(O10)</f>
        <v>0</v>
      </c>
      <c r="P11" s="199">
        <f t="shared" ref="P11:AH11" si="0">SUM(P10)</f>
        <v>0</v>
      </c>
      <c r="Q11" s="199">
        <f t="shared" si="0"/>
        <v>0</v>
      </c>
      <c r="R11" s="199">
        <f t="shared" si="0"/>
        <v>0</v>
      </c>
      <c r="S11" s="199">
        <f t="shared" si="0"/>
        <v>0</v>
      </c>
      <c r="T11" s="199">
        <f t="shared" si="0"/>
        <v>0</v>
      </c>
      <c r="U11" s="199">
        <f t="shared" si="0"/>
        <v>0</v>
      </c>
      <c r="V11" s="199">
        <f>SUM(V10)</f>
        <v>0</v>
      </c>
      <c r="W11" s="199">
        <f t="shared" si="0"/>
        <v>0</v>
      </c>
      <c r="X11" s="199">
        <f>SUM(X10)</f>
        <v>0</v>
      </c>
      <c r="Y11" s="199">
        <f t="shared" si="0"/>
        <v>0</v>
      </c>
      <c r="Z11" s="238">
        <f t="shared" si="0"/>
        <v>0</v>
      </c>
      <c r="AA11" s="199">
        <f>SUM(AA10)</f>
        <v>0</v>
      </c>
      <c r="AB11" s="199">
        <f t="shared" si="0"/>
        <v>0</v>
      </c>
      <c r="AC11" s="199" t="s">
        <v>105</v>
      </c>
      <c r="AD11" s="199">
        <f t="shared" si="0"/>
        <v>0</v>
      </c>
      <c r="AE11" s="199">
        <f t="shared" si="0"/>
        <v>0</v>
      </c>
      <c r="AF11" s="199">
        <f t="shared" si="0"/>
        <v>0</v>
      </c>
      <c r="AG11" s="199">
        <f>SUM(AG10)</f>
        <v>0</v>
      </c>
      <c r="AH11" s="199">
        <f t="shared" si="0"/>
        <v>0</v>
      </c>
      <c r="AI11" s="200" t="e">
        <f>SUM(AI10)</f>
        <v>#DIV/0!</v>
      </c>
      <c r="AK11" s="157"/>
    </row>
    <row r="12" spans="1:40" ht="36" customHeight="1" thickTop="1">
      <c r="O12" s="155"/>
      <c r="Q12" s="155"/>
      <c r="S12" s="155"/>
      <c r="U12" s="155"/>
      <c r="V12" s="155"/>
      <c r="X12" s="155"/>
      <c r="Y12" s="155"/>
      <c r="AA12" s="155"/>
      <c r="AC12" s="155"/>
      <c r="AE12" s="155"/>
      <c r="AG12" s="155"/>
      <c r="AI12" s="212"/>
      <c r="AL12" s="160"/>
      <c r="AM12" s="160"/>
      <c r="AN12" s="160"/>
    </row>
    <row r="14" spans="1:40">
      <c r="Q14" s="158"/>
      <c r="S14" s="160"/>
      <c r="AA14" s="158"/>
      <c r="AC14" s="158"/>
      <c r="AG14" s="158"/>
      <c r="AN14" s="160"/>
    </row>
    <row r="15" spans="1:40">
      <c r="Q15" s="158"/>
      <c r="S15" s="158"/>
      <c r="U15" s="158"/>
      <c r="V15" s="158"/>
      <c r="X15" s="158"/>
      <c r="Y15" s="158"/>
      <c r="AA15" s="158"/>
      <c r="AC15" s="226"/>
      <c r="AE15" s="158"/>
      <c r="AG15" s="158"/>
    </row>
    <row r="16" spans="1:40">
      <c r="Q16" s="160"/>
      <c r="S16" s="225"/>
      <c r="V16" s="158"/>
      <c r="X16" s="158"/>
      <c r="Y16" s="158"/>
      <c r="AA16" s="158"/>
      <c r="AC16" s="158"/>
      <c r="AE16" s="158"/>
    </row>
    <row r="17" spans="17:33">
      <c r="S17" s="157"/>
      <c r="V17" s="158"/>
      <c r="Y17" s="158"/>
      <c r="AE17" s="158"/>
      <c r="AG17" s="158"/>
    </row>
    <row r="18" spans="17:33">
      <c r="Q18" s="158"/>
      <c r="S18" s="158"/>
      <c r="Y18" s="158"/>
      <c r="AE18" s="158"/>
    </row>
    <row r="19" spans="17:33">
      <c r="Q19" s="158"/>
      <c r="S19" s="160"/>
    </row>
    <row r="20" spans="17:33">
      <c r="Q20" s="158"/>
    </row>
    <row r="21" spans="17:33">
      <c r="Q21" s="158"/>
      <c r="AE21" s="158"/>
    </row>
    <row r="22" spans="17:33">
      <c r="Q22" s="158"/>
      <c r="AE22" s="157"/>
    </row>
    <row r="23" spans="17:33">
      <c r="AE23" s="198"/>
    </row>
    <row r="24" spans="17:33">
      <c r="AE24" s="162"/>
    </row>
    <row r="26" spans="17:33">
      <c r="AE26" s="160"/>
    </row>
  </sheetData>
  <mergeCells count="26">
    <mergeCell ref="O7:S7"/>
    <mergeCell ref="U7:Y7"/>
    <mergeCell ref="AA7:AI7"/>
    <mergeCell ref="A5:T5"/>
    <mergeCell ref="U5:AI5"/>
    <mergeCell ref="A1:AI1"/>
    <mergeCell ref="A2:AI2"/>
    <mergeCell ref="A3:AI3"/>
    <mergeCell ref="X8:Y8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U8:V8"/>
    <mergeCell ref="C7:M7"/>
    <mergeCell ref="AA8:AA9"/>
    <mergeCell ref="AC8:AC9"/>
    <mergeCell ref="AE8:AE9"/>
    <mergeCell ref="AG8:AG9"/>
    <mergeCell ref="AI8:AI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39" fitToHeight="0" orientation="landscape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rightToLeft="1" view="pageBreakPreview" topLeftCell="A2" zoomScaleNormal="100" zoomScaleSheetLayoutView="100" workbookViewId="0">
      <selection activeCell="L14" sqref="L14"/>
    </sheetView>
  </sheetViews>
  <sheetFormatPr defaultColWidth="9.140625" defaultRowHeight="15.75"/>
  <cols>
    <col min="1" max="1" width="30.5703125" style="3" customWidth="1"/>
    <col min="2" max="2" width="21.85546875" style="3" bestFit="1" customWidth="1"/>
    <col min="3" max="3" width="0.5703125" style="3" customWidth="1"/>
    <col min="4" max="4" width="16.7109375" style="3" bestFit="1" customWidth="1"/>
    <col min="5" max="5" width="0.7109375" style="3" customWidth="1"/>
    <col min="6" max="6" width="21.85546875" style="3" bestFit="1" customWidth="1"/>
    <col min="7" max="7" width="0.7109375" style="3" customWidth="1"/>
    <col min="8" max="8" width="17" style="3" bestFit="1" customWidth="1"/>
    <col min="9" max="9" width="0.5703125" style="3" customWidth="1"/>
    <col min="10" max="10" width="11.28515625" style="3" customWidth="1"/>
    <col min="11" max="11" width="13.85546875" style="3" bestFit="1" customWidth="1"/>
    <col min="12" max="12" width="18.85546875" style="3" bestFit="1" customWidth="1"/>
    <col min="13" max="14" width="9.140625" style="3"/>
    <col min="15" max="15" width="14" style="3" bestFit="1" customWidth="1"/>
    <col min="16" max="16384" width="9.140625" style="3"/>
  </cols>
  <sheetData>
    <row r="1" spans="1:15" ht="21">
      <c r="A1" s="286" t="str">
        <f>جلد!L4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5" ht="21">
      <c r="A2" s="286" t="s">
        <v>28</v>
      </c>
      <c r="B2" s="286"/>
      <c r="C2" s="286"/>
      <c r="D2" s="286"/>
      <c r="E2" s="286"/>
      <c r="F2" s="286"/>
      <c r="G2" s="286"/>
      <c r="H2" s="286"/>
      <c r="I2" s="286"/>
      <c r="J2" s="286"/>
      <c r="K2" s="11"/>
      <c r="L2" s="44"/>
    </row>
    <row r="3" spans="1:15" ht="20.25" customHeight="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15" ht="21">
      <c r="A4" s="300" t="s">
        <v>82</v>
      </c>
      <c r="B4" s="300"/>
      <c r="C4" s="300"/>
      <c r="D4" s="300"/>
      <c r="E4" s="300"/>
      <c r="F4" s="300"/>
      <c r="G4" s="300"/>
      <c r="H4" s="300"/>
      <c r="I4" s="300"/>
      <c r="J4" s="300"/>
    </row>
    <row r="5" spans="1:15" ht="21.2" customHeight="1" thickBot="1">
      <c r="B5" s="297" t="str">
        <f>A3</f>
        <v>برای دوره یک ماهه منتهی به 31 شهریور ماه 1404</v>
      </c>
      <c r="C5" s="297"/>
      <c r="D5" s="297"/>
      <c r="E5" s="297"/>
      <c r="F5" s="297"/>
      <c r="G5" s="297"/>
      <c r="H5" s="297"/>
      <c r="I5" s="297"/>
      <c r="J5" s="297"/>
    </row>
    <row r="6" spans="1:15" ht="36" customHeight="1" thickBot="1">
      <c r="A6" s="61"/>
      <c r="B6" s="60" t="str">
        <f>جلد!M7</f>
        <v>1404/05/31</v>
      </c>
      <c r="C6" s="67"/>
      <c r="D6" s="294" t="s">
        <v>7</v>
      </c>
      <c r="E6" s="294"/>
      <c r="F6" s="294"/>
      <c r="G6" s="66"/>
      <c r="H6" s="299" t="str">
        <f>جلد!O7</f>
        <v>1404/06/31</v>
      </c>
      <c r="I6" s="299"/>
      <c r="J6" s="299"/>
      <c r="K6" s="23"/>
      <c r="L6" s="39"/>
    </row>
    <row r="7" spans="1:15" ht="24" customHeight="1">
      <c r="A7" s="304" t="s">
        <v>8</v>
      </c>
      <c r="B7" s="306" t="s">
        <v>6</v>
      </c>
      <c r="C7" s="65"/>
      <c r="D7" s="295" t="s">
        <v>20</v>
      </c>
      <c r="E7" s="62"/>
      <c r="F7" s="295" t="s">
        <v>21</v>
      </c>
      <c r="G7" s="66"/>
      <c r="H7" s="301" t="s">
        <v>6</v>
      </c>
      <c r="I7" s="303"/>
      <c r="J7" s="298" t="s">
        <v>15</v>
      </c>
    </row>
    <row r="8" spans="1:15" ht="29.25" customHeight="1" thickBot="1">
      <c r="A8" s="305"/>
      <c r="B8" s="302"/>
      <c r="C8" s="65"/>
      <c r="D8" s="294"/>
      <c r="E8" s="66"/>
      <c r="F8" s="294"/>
      <c r="G8" s="66"/>
      <c r="H8" s="302"/>
      <c r="I8" s="303"/>
      <c r="J8" s="299"/>
    </row>
    <row r="9" spans="1:15" ht="18.75" customHeight="1">
      <c r="A9" s="57"/>
      <c r="B9" s="64" t="s">
        <v>32</v>
      </c>
      <c r="C9" s="63"/>
      <c r="D9" s="64" t="s">
        <v>32</v>
      </c>
      <c r="E9" s="8"/>
      <c r="F9" s="64" t="s">
        <v>32</v>
      </c>
      <c r="G9" s="8"/>
      <c r="H9" s="64" t="s">
        <v>32</v>
      </c>
      <c r="I9" s="10"/>
      <c r="J9" s="64" t="s">
        <v>33</v>
      </c>
      <c r="O9" s="249" t="str">
        <f>B6</f>
        <v>1404/05/31</v>
      </c>
    </row>
    <row r="10" spans="1:15" ht="27" customHeight="1">
      <c r="A10" s="111" t="s">
        <v>117</v>
      </c>
      <c r="B10" s="26">
        <v>1529000000000</v>
      </c>
      <c r="C10" s="26"/>
      <c r="D10" s="126">
        <v>0</v>
      </c>
      <c r="E10" s="126"/>
      <c r="F10" s="151">
        <v>398000000000</v>
      </c>
      <c r="H10" s="26">
        <f>B10+D10-F10</f>
        <v>1131000000000</v>
      </c>
      <c r="I10" s="10"/>
      <c r="J10" s="214">
        <f>H10/$H$16</f>
        <v>0.41668177097084486</v>
      </c>
      <c r="K10" s="80"/>
      <c r="L10" s="161"/>
      <c r="O10" s="112">
        <f>B10</f>
        <v>1529000000000</v>
      </c>
    </row>
    <row r="11" spans="1:15" ht="27" customHeight="1">
      <c r="A11" s="111" t="s">
        <v>118</v>
      </c>
      <c r="B11" s="26">
        <v>102531133357</v>
      </c>
      <c r="C11" s="26"/>
      <c r="D11" s="126">
        <v>442458791375</v>
      </c>
      <c r="E11" s="126"/>
      <c r="F11" s="35">
        <v>500000375000</v>
      </c>
      <c r="H11" s="26">
        <f t="shared" ref="H11" si="0">B11+D11-F11</f>
        <v>44989549732</v>
      </c>
      <c r="I11" s="10"/>
      <c r="J11" s="214">
        <f>H11/$H$16</f>
        <v>1.6575000227684048E-2</v>
      </c>
      <c r="K11" s="80"/>
      <c r="L11" s="161"/>
      <c r="O11" s="112">
        <f t="shared" ref="O11:O15" si="1">B11</f>
        <v>102531133357</v>
      </c>
    </row>
    <row r="12" spans="1:15" ht="27" customHeight="1">
      <c r="A12" s="111" t="s">
        <v>119</v>
      </c>
      <c r="B12" s="26">
        <v>10000000</v>
      </c>
      <c r="C12" s="26"/>
      <c r="D12" s="126">
        <v>500000000000</v>
      </c>
      <c r="E12" s="126"/>
      <c r="F12" s="35">
        <v>500000000000</v>
      </c>
      <c r="H12" s="26">
        <f>B12+D12-F12</f>
        <v>10000000</v>
      </c>
      <c r="I12" s="10"/>
      <c r="J12" s="214">
        <f>H12/$H$16</f>
        <v>3.6841889564177261E-6</v>
      </c>
      <c r="K12" s="80"/>
      <c r="L12" s="161"/>
      <c r="O12" s="112">
        <f t="shared" si="1"/>
        <v>10000000</v>
      </c>
    </row>
    <row r="13" spans="1:15" ht="27" customHeight="1">
      <c r="A13" s="111" t="s">
        <v>121</v>
      </c>
      <c r="B13" s="26">
        <v>19111309315</v>
      </c>
      <c r="C13" s="26"/>
      <c r="D13" s="126">
        <f>19109589041+81157583</f>
        <v>19190746624</v>
      </c>
      <c r="E13" s="126"/>
      <c r="F13" s="35">
        <v>0</v>
      </c>
      <c r="H13" s="26">
        <f t="shared" ref="H13:H15" si="2">B13+D13-F13</f>
        <v>38302055939</v>
      </c>
      <c r="I13" s="10"/>
      <c r="J13" s="214">
        <f t="shared" ref="J13:J15" si="3">H13/$H$16</f>
        <v>1.4111201149855777E-2</v>
      </c>
      <c r="K13" s="80"/>
      <c r="L13" s="161"/>
      <c r="O13" s="112">
        <f t="shared" si="1"/>
        <v>19111309315</v>
      </c>
    </row>
    <row r="14" spans="1:15" ht="27" customHeight="1">
      <c r="A14" s="111" t="s">
        <v>122</v>
      </c>
      <c r="B14" s="26">
        <v>1000000000000</v>
      </c>
      <c r="C14" s="26"/>
      <c r="D14" s="126">
        <v>0</v>
      </c>
      <c r="E14" s="126"/>
      <c r="F14" s="35">
        <v>0</v>
      </c>
      <c r="H14" s="26">
        <f t="shared" si="2"/>
        <v>1000000000000</v>
      </c>
      <c r="I14" s="10"/>
      <c r="J14" s="214">
        <f t="shared" si="3"/>
        <v>0.3684188956417726</v>
      </c>
      <c r="K14" s="80"/>
      <c r="L14" s="161"/>
      <c r="O14" s="112">
        <f t="shared" si="1"/>
        <v>1000000000000</v>
      </c>
    </row>
    <row r="15" spans="1:15" ht="27" customHeight="1">
      <c r="A15" s="111" t="s">
        <v>129</v>
      </c>
      <c r="B15" s="26">
        <v>0</v>
      </c>
      <c r="C15" s="26"/>
      <c r="D15" s="126">
        <v>500000000000</v>
      </c>
      <c r="E15" s="126"/>
      <c r="F15" s="35">
        <v>0</v>
      </c>
      <c r="H15" s="26">
        <f t="shared" si="2"/>
        <v>500000000000</v>
      </c>
      <c r="I15" s="10"/>
      <c r="J15" s="214">
        <f t="shared" si="3"/>
        <v>0.1842094478208863</v>
      </c>
      <c r="K15" s="255" t="s">
        <v>131</v>
      </c>
      <c r="L15" s="256" t="s">
        <v>130</v>
      </c>
      <c r="O15" s="112">
        <f t="shared" si="1"/>
        <v>0</v>
      </c>
    </row>
    <row r="16" spans="1:15" ht="26.45" customHeight="1" thickBot="1">
      <c r="A16" s="10" t="s">
        <v>2</v>
      </c>
      <c r="B16" s="30">
        <f>SUM(B10:B15)</f>
        <v>2650652442672</v>
      </c>
      <c r="C16" s="26"/>
      <c r="D16" s="30">
        <f>SUM(D10:D15)</f>
        <v>1461649537999</v>
      </c>
      <c r="E16" s="126"/>
      <c r="F16" s="169">
        <f>SUM(F10:F15)</f>
        <v>1398000375000</v>
      </c>
      <c r="H16" s="30">
        <f>SUM(H10:H15)</f>
        <v>2714301605671</v>
      </c>
      <c r="I16" s="10"/>
      <c r="J16" s="213">
        <f>SUM(J10:J15)</f>
        <v>1</v>
      </c>
      <c r="L16" s="296"/>
      <c r="M16" s="296"/>
      <c r="O16" s="254">
        <f>SUM(O10:O14)</f>
        <v>2650652442672</v>
      </c>
    </row>
    <row r="17" spans="1:9" ht="18.75" thickTop="1">
      <c r="B17" s="53"/>
      <c r="C17" s="26"/>
      <c r="D17" s="53"/>
      <c r="E17" s="126"/>
      <c r="F17" s="53"/>
      <c r="H17" s="53"/>
      <c r="I17" s="10"/>
    </row>
    <row r="18" spans="1:9" ht="18">
      <c r="B18" s="53"/>
      <c r="D18" s="53"/>
      <c r="E18" s="126"/>
      <c r="F18" s="53"/>
      <c r="H18" s="43"/>
      <c r="I18" s="10"/>
    </row>
    <row r="19" spans="1:9" ht="18">
      <c r="B19" s="32"/>
      <c r="C19" s="32"/>
      <c r="D19" s="32"/>
      <c r="E19" s="126"/>
      <c r="F19" s="32"/>
      <c r="H19" s="32"/>
    </row>
    <row r="20" spans="1:9">
      <c r="B20" s="33"/>
      <c r="C20" s="33"/>
      <c r="D20" s="33"/>
      <c r="E20" s="33"/>
      <c r="F20" s="33"/>
      <c r="G20" s="33"/>
      <c r="H20" s="33"/>
    </row>
    <row r="21" spans="1:9">
      <c r="B21" s="32"/>
      <c r="D21" s="33"/>
      <c r="F21" s="32"/>
      <c r="H21" s="33"/>
    </row>
    <row r="22" spans="1:9">
      <c r="B22" s="33"/>
      <c r="D22" s="33"/>
      <c r="H22" s="53"/>
    </row>
    <row r="23" spans="1:9">
      <c r="F23" s="32"/>
    </row>
    <row r="25" spans="1:9">
      <c r="F25" s="32"/>
    </row>
    <row r="26" spans="1:9">
      <c r="H26" s="188"/>
    </row>
    <row r="27" spans="1:9">
      <c r="H27" s="189"/>
    </row>
    <row r="28" spans="1:9">
      <c r="H28" s="189"/>
    </row>
    <row r="29" spans="1:9">
      <c r="A29" s="45"/>
      <c r="H29" s="33"/>
    </row>
    <row r="30" spans="1:9">
      <c r="H30" s="33"/>
    </row>
    <row r="31" spans="1:9">
      <c r="H31" s="33"/>
    </row>
  </sheetData>
  <autoFilter ref="A9:J9" xr:uid="{00000000-0001-0000-0200-000000000000}"/>
  <mergeCells count="15">
    <mergeCell ref="D6:F6"/>
    <mergeCell ref="D7:D8"/>
    <mergeCell ref="L16:M16"/>
    <mergeCell ref="B5:J5"/>
    <mergeCell ref="A1:J1"/>
    <mergeCell ref="A2:J2"/>
    <mergeCell ref="A3:J3"/>
    <mergeCell ref="J7:J8"/>
    <mergeCell ref="A4:J4"/>
    <mergeCell ref="H6:J6"/>
    <mergeCell ref="H7:H8"/>
    <mergeCell ref="I7:I8"/>
    <mergeCell ref="A7:A8"/>
    <mergeCell ref="B7:B8"/>
    <mergeCell ref="F7:F8"/>
  </mergeCells>
  <phoneticPr fontId="36" type="noConversion"/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A240-2EB6-4BE2-9F7F-9410925C927D}">
  <dimension ref="A1:Y27"/>
  <sheetViews>
    <sheetView rightToLeft="1" view="pageBreakPreview" zoomScale="85" zoomScaleNormal="100" zoomScaleSheetLayoutView="85" workbookViewId="0">
      <selection activeCell="O11" sqref="O11"/>
    </sheetView>
  </sheetViews>
  <sheetFormatPr defaultColWidth="9.140625" defaultRowHeight="15.75"/>
  <cols>
    <col min="1" max="1" width="47.140625" style="87" bestFit="1" customWidth="1"/>
    <col min="2" max="2" width="0.42578125" style="80" customWidth="1"/>
    <col min="3" max="3" width="12.28515625" style="88" hidden="1" customWidth="1"/>
    <col min="4" max="4" width="0.7109375" style="79" customWidth="1"/>
    <col min="5" max="5" width="20.5703125" style="89" bestFit="1" customWidth="1"/>
    <col min="6" max="6" width="0.5703125" style="79" customWidth="1"/>
    <col min="7" max="7" width="20.5703125" style="90" bestFit="1" customWidth="1"/>
    <col min="8" max="8" width="0.5703125" style="79" customWidth="1"/>
    <col min="9" max="9" width="12.7109375" style="79" hidden="1" customWidth="1"/>
    <col min="10" max="10" width="18.7109375" style="79" bestFit="1" customWidth="1"/>
    <col min="11" max="11" width="0.42578125" style="79" customWidth="1"/>
    <col min="12" max="12" width="12.7109375" style="79" hidden="1" customWidth="1"/>
    <col min="13" max="13" width="19.5703125" style="79" customWidth="1"/>
    <col min="14" max="14" width="12.28515625" style="79" hidden="1" customWidth="1"/>
    <col min="15" max="15" width="0.5703125" style="79" customWidth="1"/>
    <col min="16" max="16" width="20.5703125" style="79" bestFit="1" customWidth="1"/>
    <col min="17" max="17" width="0.5703125" style="79" customWidth="1"/>
    <col min="18" max="18" width="20.5703125" style="79" bestFit="1" customWidth="1"/>
    <col min="19" max="19" width="0.5703125" style="79" customWidth="1"/>
    <col min="20" max="20" width="10" style="85" customWidth="1"/>
    <col min="21" max="21" width="13.7109375" style="3" bestFit="1" customWidth="1"/>
    <col min="22" max="22" width="20.7109375" style="3" bestFit="1" customWidth="1"/>
    <col min="23" max="16384" width="9.140625" style="3"/>
  </cols>
  <sheetData>
    <row r="1" spans="1:22" ht="22.7" customHeight="1">
      <c r="A1" s="265" t="str">
        <f>جلد!L4</f>
        <v>صندوق سرمایه‌گذاری جسورانه ارزش آفرینان تدبیر (تدبیر یکم)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2" ht="22.7" customHeight="1">
      <c r="A2" s="265" t="s">
        <v>28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73"/>
      <c r="V2" s="73"/>
    </row>
    <row r="3" spans="1:22" ht="22.7" customHeight="1">
      <c r="A3" s="265" t="str">
        <f>جلد!L5</f>
        <v>برای دوره یک ماهه منتهی به 31 شهریور ماه 1404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</row>
    <row r="4" spans="1:22" ht="19.5" customHeight="1">
      <c r="A4" s="270" t="s">
        <v>83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</row>
    <row r="5" spans="1:22" ht="24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</row>
    <row r="6" spans="1:22" ht="12.2" customHeight="1"/>
    <row r="7" spans="1:22" ht="18.75" customHeight="1" thickBot="1">
      <c r="A7" s="91"/>
      <c r="B7" s="92"/>
      <c r="C7" s="271" t="str">
        <f>جلد!M7</f>
        <v>1404/05/31</v>
      </c>
      <c r="D7" s="271"/>
      <c r="E7" s="271"/>
      <c r="F7" s="271"/>
      <c r="G7" s="271"/>
      <c r="H7" s="93"/>
      <c r="I7" s="280" t="s">
        <v>7</v>
      </c>
      <c r="J7" s="280"/>
      <c r="K7" s="280"/>
      <c r="L7" s="280"/>
      <c r="M7" s="280"/>
      <c r="N7" s="271" t="str">
        <f>جلد!O7</f>
        <v>1404/06/31</v>
      </c>
      <c r="O7" s="271"/>
      <c r="P7" s="271"/>
      <c r="Q7" s="271"/>
      <c r="R7" s="271"/>
      <c r="S7" s="271"/>
      <c r="T7" s="271"/>
      <c r="U7" s="32"/>
    </row>
    <row r="8" spans="1:22" s="23" customFormat="1" ht="33" customHeight="1">
      <c r="A8" s="266" t="s">
        <v>1</v>
      </c>
      <c r="B8" s="108"/>
      <c r="C8" s="278" t="s">
        <v>3</v>
      </c>
      <c r="D8" s="266"/>
      <c r="E8" s="277" t="s">
        <v>0</v>
      </c>
      <c r="F8" s="266"/>
      <c r="G8" s="262" t="s">
        <v>14</v>
      </c>
      <c r="H8" s="104"/>
      <c r="I8" s="276" t="s">
        <v>4</v>
      </c>
      <c r="J8" s="276"/>
      <c r="K8" s="83"/>
      <c r="L8" s="276" t="s">
        <v>5</v>
      </c>
      <c r="M8" s="276"/>
      <c r="N8" s="268" t="s">
        <v>3</v>
      </c>
      <c r="O8" s="108"/>
      <c r="P8" s="268" t="s">
        <v>0</v>
      </c>
      <c r="Q8" s="266"/>
      <c r="R8" s="272" t="s">
        <v>14</v>
      </c>
      <c r="S8" s="104"/>
      <c r="T8" s="273" t="s">
        <v>17</v>
      </c>
      <c r="U8" s="112"/>
    </row>
    <row r="9" spans="1:22" ht="33" customHeight="1" thickBot="1">
      <c r="A9" s="267"/>
      <c r="B9" s="103"/>
      <c r="C9" s="279"/>
      <c r="D9" s="266"/>
      <c r="E9" s="269"/>
      <c r="F9" s="266"/>
      <c r="G9" s="263"/>
      <c r="H9" s="104"/>
      <c r="I9" s="82" t="s">
        <v>3</v>
      </c>
      <c r="J9" s="82" t="s">
        <v>0</v>
      </c>
      <c r="K9" s="83"/>
      <c r="L9" s="82" t="s">
        <v>3</v>
      </c>
      <c r="M9" s="82" t="s">
        <v>27</v>
      </c>
      <c r="N9" s="269"/>
      <c r="O9" s="108"/>
      <c r="P9" s="269"/>
      <c r="Q9" s="266"/>
      <c r="R9" s="267"/>
      <c r="S9" s="104"/>
      <c r="T9" s="274"/>
    </row>
    <row r="10" spans="1:22" ht="15.75" customHeight="1">
      <c r="A10" s="105"/>
      <c r="B10" s="103"/>
      <c r="C10" s="109"/>
      <c r="D10" s="108"/>
      <c r="E10" s="104" t="s">
        <v>32</v>
      </c>
      <c r="F10" s="108"/>
      <c r="G10" s="104" t="s">
        <v>32</v>
      </c>
      <c r="H10" s="104"/>
      <c r="I10" s="83"/>
      <c r="J10" s="104" t="s">
        <v>32</v>
      </c>
      <c r="K10" s="83"/>
      <c r="L10" s="83"/>
      <c r="M10" s="104" t="s">
        <v>32</v>
      </c>
      <c r="N10" s="104"/>
      <c r="O10" s="108"/>
      <c r="P10" s="104" t="s">
        <v>32</v>
      </c>
      <c r="Q10" s="108"/>
      <c r="R10" s="104" t="s">
        <v>32</v>
      </c>
      <c r="S10" s="104"/>
      <c r="T10" s="106"/>
    </row>
    <row r="11" spans="1:22" ht="30.2" customHeight="1">
      <c r="A11" s="115" t="s">
        <v>50</v>
      </c>
      <c r="B11" s="103"/>
      <c r="C11" s="117"/>
      <c r="D11" s="114"/>
      <c r="E11" s="117">
        <v>0</v>
      </c>
      <c r="F11" s="118"/>
      <c r="G11" s="117">
        <v>0</v>
      </c>
      <c r="H11" s="104"/>
      <c r="I11" s="117"/>
      <c r="J11" s="117">
        <v>0</v>
      </c>
      <c r="K11" s="118">
        <v>0</v>
      </c>
      <c r="L11" s="117"/>
      <c r="M11" s="117">
        <v>0</v>
      </c>
      <c r="N11" s="117"/>
      <c r="O11" s="117"/>
      <c r="P11" s="117">
        <f>G11+J11-M11</f>
        <v>0</v>
      </c>
      <c r="Q11" s="117"/>
      <c r="R11" s="117">
        <f>P11</f>
        <v>0</v>
      </c>
      <c r="S11" s="104"/>
      <c r="T11" s="215" t="e">
        <f>R11/'سرمایه گذاری در سهام شرکت ها'!V2</f>
        <v>#DIV/0!</v>
      </c>
      <c r="U11" s="32"/>
      <c r="V11" s="32"/>
    </row>
    <row r="12" spans="1:22" ht="34.5" customHeight="1" thickBot="1">
      <c r="A12" s="94" t="s">
        <v>2</v>
      </c>
      <c r="B12" s="107"/>
      <c r="C12" s="110" t="e">
        <f>SUM(#REF!)</f>
        <v>#REF!</v>
      </c>
      <c r="D12" s="104"/>
      <c r="E12" s="110">
        <f>SUM(E11:E11)</f>
        <v>0</v>
      </c>
      <c r="F12" s="104"/>
      <c r="G12" s="110">
        <f>SUM(G11:G11)</f>
        <v>0</v>
      </c>
      <c r="H12" s="104"/>
      <c r="I12" s="110" t="e">
        <f>SUM(#REF!)</f>
        <v>#REF!</v>
      </c>
      <c r="J12" s="110">
        <f>SUM(J11:J11)</f>
        <v>0</v>
      </c>
      <c r="K12" s="104"/>
      <c r="L12" s="110" t="e">
        <f>SUM(#REF!)</f>
        <v>#REF!</v>
      </c>
      <c r="M12" s="110">
        <v>0</v>
      </c>
      <c r="N12" s="110" t="e">
        <f>SUM(#REF!)</f>
        <v>#REF!</v>
      </c>
      <c r="O12" s="104"/>
      <c r="P12" s="110">
        <f>SUM(P11:P11)</f>
        <v>0</v>
      </c>
      <c r="Q12" s="104"/>
      <c r="R12" s="110">
        <f>SUM(R11:R11)</f>
        <v>0</v>
      </c>
      <c r="S12" s="104"/>
      <c r="T12" s="216" t="e">
        <f>SUM(T11)</f>
        <v>#DIV/0!</v>
      </c>
      <c r="U12" s="33"/>
    </row>
    <row r="13" spans="1:22" ht="16.5" thickTop="1">
      <c r="C13" s="80"/>
      <c r="D13" s="74"/>
      <c r="E13" s="80"/>
      <c r="F13" s="74"/>
      <c r="G13" s="80"/>
      <c r="H13" s="74"/>
      <c r="I13" s="80"/>
      <c r="J13" s="80"/>
      <c r="K13" s="74"/>
      <c r="L13" s="80"/>
      <c r="M13" s="80"/>
      <c r="N13" s="80"/>
      <c r="O13" s="74"/>
      <c r="P13" s="80"/>
      <c r="Q13" s="74"/>
      <c r="R13" s="80"/>
      <c r="S13" s="74"/>
      <c r="T13" s="86"/>
    </row>
    <row r="14" spans="1:22">
      <c r="F14" s="74"/>
      <c r="G14" s="81"/>
      <c r="H14" s="74"/>
      <c r="K14" s="74"/>
      <c r="L14" s="81"/>
      <c r="M14" s="81"/>
      <c r="N14" s="88"/>
      <c r="O14" s="74"/>
      <c r="Q14" s="74"/>
      <c r="R14" s="81"/>
    </row>
    <row r="15" spans="1:22">
      <c r="M15" s="81"/>
      <c r="Q15" s="74"/>
    </row>
    <row r="16" spans="1:22">
      <c r="B16" s="87"/>
      <c r="C16" s="87"/>
      <c r="D16" s="87"/>
      <c r="E16" s="87"/>
      <c r="F16" s="87"/>
      <c r="G16" s="87"/>
      <c r="H16" s="87"/>
      <c r="I16" s="87"/>
      <c r="M16" s="81"/>
    </row>
    <row r="17" spans="1:25">
      <c r="B17" s="87"/>
      <c r="C17" s="87"/>
      <c r="D17" s="87"/>
      <c r="E17" s="87"/>
      <c r="F17" s="87"/>
      <c r="G17" s="87"/>
      <c r="M17" s="81"/>
    </row>
    <row r="18" spans="1:25">
      <c r="B18" s="87"/>
      <c r="C18" s="87"/>
      <c r="D18" s="87"/>
      <c r="E18" s="87"/>
      <c r="F18" s="87"/>
      <c r="G18" s="87"/>
      <c r="I18" s="79">
        <v>0</v>
      </c>
      <c r="K18" s="79">
        <v>0</v>
      </c>
      <c r="M18" s="81"/>
    </row>
    <row r="19" spans="1:25">
      <c r="I19" s="79">
        <v>0</v>
      </c>
      <c r="M19" s="81"/>
    </row>
    <row r="20" spans="1:25">
      <c r="I20" s="79">
        <v>0</v>
      </c>
      <c r="M20" s="81"/>
    </row>
    <row r="21" spans="1:25" s="79" customFormat="1">
      <c r="A21" s="87"/>
      <c r="B21" s="80"/>
      <c r="C21" s="88"/>
      <c r="E21" s="89"/>
      <c r="G21" s="90"/>
      <c r="I21" s="79">
        <v>0</v>
      </c>
      <c r="M21" s="81"/>
      <c r="T21" s="85"/>
      <c r="U21" s="3"/>
      <c r="V21" s="3"/>
      <c r="W21" s="3"/>
      <c r="X21" s="3"/>
      <c r="Y21" s="3"/>
    </row>
    <row r="22" spans="1:25" s="79" customFormat="1" ht="31.5">
      <c r="A22" s="87"/>
      <c r="B22" s="130"/>
      <c r="C22" s="88"/>
      <c r="E22" s="89"/>
      <c r="G22" s="90"/>
      <c r="M22" s="81"/>
      <c r="T22" s="85"/>
      <c r="U22" s="3"/>
      <c r="V22" s="3"/>
      <c r="W22" s="3"/>
      <c r="X22" s="3"/>
      <c r="Y22" s="3"/>
    </row>
    <row r="23" spans="1:25" s="79" customFormat="1">
      <c r="A23" s="87"/>
      <c r="B23" s="80"/>
      <c r="C23" s="88"/>
      <c r="E23" s="89"/>
      <c r="G23" s="90"/>
      <c r="M23" s="81"/>
      <c r="T23" s="85"/>
      <c r="U23" s="3"/>
      <c r="V23" s="3"/>
      <c r="W23" s="3"/>
      <c r="X23" s="3"/>
      <c r="Y23" s="3"/>
    </row>
    <row r="24" spans="1:25" s="79" customFormat="1">
      <c r="A24" s="87"/>
      <c r="B24" s="80"/>
      <c r="C24" s="88"/>
      <c r="E24" s="89"/>
      <c r="G24" s="90"/>
      <c r="M24" s="81"/>
      <c r="T24" s="85"/>
      <c r="U24" s="3"/>
      <c r="V24" s="3"/>
      <c r="W24" s="3"/>
      <c r="X24" s="3"/>
      <c r="Y24" s="3"/>
    </row>
    <row r="25" spans="1:25" s="79" customFormat="1">
      <c r="A25" s="87"/>
      <c r="B25" s="80"/>
      <c r="C25" s="88"/>
      <c r="E25" s="89"/>
      <c r="G25" s="90"/>
      <c r="M25" s="81"/>
      <c r="T25" s="85"/>
      <c r="U25" s="3"/>
      <c r="V25" s="3"/>
      <c r="W25" s="3"/>
      <c r="X25" s="3"/>
      <c r="Y25" s="3"/>
    </row>
    <row r="26" spans="1:25" s="79" customFormat="1">
      <c r="A26" s="87"/>
      <c r="B26" s="80"/>
      <c r="C26" s="88"/>
      <c r="E26" s="89"/>
      <c r="G26" s="90"/>
      <c r="M26" s="81"/>
      <c r="T26" s="85"/>
      <c r="U26" s="3"/>
      <c r="V26" s="3"/>
      <c r="W26" s="3"/>
      <c r="X26" s="3"/>
      <c r="Y26" s="3"/>
    </row>
    <row r="27" spans="1:25" s="79" customFormat="1" ht="18">
      <c r="A27" s="87"/>
      <c r="B27" s="133"/>
      <c r="C27" s="88"/>
      <c r="E27" s="89"/>
      <c r="G27" s="90"/>
      <c r="M27" s="81"/>
      <c r="T27" s="85"/>
      <c r="U27" s="3"/>
      <c r="V27" s="3"/>
      <c r="W27" s="3"/>
      <c r="X27" s="3"/>
      <c r="Y27" s="3"/>
    </row>
  </sheetData>
  <mergeCells count="21">
    <mergeCell ref="G8:G9"/>
    <mergeCell ref="A1:T1"/>
    <mergeCell ref="A2:T2"/>
    <mergeCell ref="A3:T3"/>
    <mergeCell ref="A4:T4"/>
    <mergeCell ref="A5:T5"/>
    <mergeCell ref="C7:G7"/>
    <mergeCell ref="I7:M7"/>
    <mergeCell ref="N7:T7"/>
    <mergeCell ref="A8:A9"/>
    <mergeCell ref="C8:C9"/>
    <mergeCell ref="D8:D9"/>
    <mergeCell ref="E8:E9"/>
    <mergeCell ref="F8:F9"/>
    <mergeCell ref="T8:T9"/>
    <mergeCell ref="I8:J8"/>
    <mergeCell ref="L8:M8"/>
    <mergeCell ref="N8:N9"/>
    <mergeCell ref="P8:P9"/>
    <mergeCell ref="Q8:Q9"/>
    <mergeCell ref="R8:R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4"/>
  <sheetViews>
    <sheetView rightToLeft="1" tabSelected="1" view="pageBreakPreview" topLeftCell="A4" zoomScaleNormal="100" zoomScaleSheetLayoutView="100" workbookViewId="0">
      <selection activeCell="V17" sqref="V17"/>
    </sheetView>
  </sheetViews>
  <sheetFormatPr defaultRowHeight="15"/>
  <cols>
    <col min="1" max="1" width="38" style="56" customWidth="1"/>
    <col min="2" max="2" width="12.7109375" hidden="1" customWidth="1"/>
    <col min="3" max="3" width="0.42578125" hidden="1" customWidth="1"/>
    <col min="4" max="4" width="13.140625" hidden="1" customWidth="1"/>
    <col min="5" max="5" width="0.5703125" customWidth="1"/>
    <col min="6" max="6" width="11" style="41" hidden="1" customWidth="1"/>
    <col min="7" max="7" width="0.28515625" customWidth="1"/>
    <col min="8" max="8" width="17.42578125" style="84" bestFit="1" customWidth="1"/>
    <col min="9" max="9" width="0.42578125" style="84" customWidth="1"/>
    <col min="10" max="10" width="13.7109375" style="84" bestFit="1" customWidth="1"/>
    <col min="11" max="11" width="0.5703125" customWidth="1"/>
    <col min="12" max="12" width="17.42578125" customWidth="1"/>
    <col min="13" max="13" width="0.5703125" customWidth="1"/>
    <col min="14" max="14" width="17.42578125" bestFit="1" customWidth="1"/>
    <col min="15" max="15" width="0.5703125" customWidth="1"/>
    <col min="16" max="16" width="16.140625" customWidth="1"/>
    <col min="17" max="17" width="0.42578125" customWidth="1"/>
    <col min="18" max="18" width="17.42578125" bestFit="1" customWidth="1"/>
    <col min="20" max="21" width="11.140625" bestFit="1" customWidth="1"/>
    <col min="23" max="23" width="14.42578125" bestFit="1" customWidth="1"/>
    <col min="24" max="24" width="12.7109375" bestFit="1" customWidth="1"/>
  </cols>
  <sheetData>
    <row r="1" spans="1:23" ht="21">
      <c r="A1" s="313" t="str">
        <f>جلد!L4</f>
        <v>صندوق سرمایه‌گذاری جسورانه ارزش آفرینان تدبیر (تدبیر یکم)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</row>
    <row r="2" spans="1:23" ht="21">
      <c r="A2" s="313" t="s">
        <v>29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</row>
    <row r="3" spans="1:23" ht="21">
      <c r="A3" s="313" t="str">
        <f>جلد!L5</f>
        <v>برای دوره یک ماهه منتهی به 31 شهریور ماه 1404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</row>
    <row r="4" spans="1:23" ht="8.4499999999999993" customHeight="1">
      <c r="A4" s="55"/>
      <c r="B4" s="22"/>
      <c r="C4" s="22"/>
      <c r="D4" s="22"/>
      <c r="E4" s="22"/>
      <c r="F4" s="95"/>
      <c r="G4" s="22"/>
      <c r="H4" s="97"/>
      <c r="I4" s="97"/>
      <c r="J4" s="97"/>
      <c r="K4" s="22"/>
      <c r="L4" s="22"/>
      <c r="M4" s="22"/>
      <c r="N4" s="22"/>
      <c r="O4" s="22"/>
      <c r="P4" s="22"/>
      <c r="Q4" s="22"/>
      <c r="R4" s="22"/>
      <c r="T4" s="50"/>
    </row>
    <row r="5" spans="1:23" ht="21">
      <c r="A5" s="307" t="s">
        <v>84</v>
      </c>
      <c r="B5" s="307"/>
      <c r="C5" s="307"/>
      <c r="D5" s="307"/>
      <c r="E5" s="307"/>
      <c r="F5" s="307"/>
      <c r="G5" s="307"/>
      <c r="H5" s="307"/>
      <c r="I5" s="98"/>
      <c r="J5" s="314"/>
      <c r="K5" s="314"/>
      <c r="L5" s="314"/>
      <c r="M5" s="314"/>
      <c r="N5" s="314"/>
      <c r="O5" s="314"/>
      <c r="P5" s="314"/>
      <c r="Q5" s="314"/>
      <c r="R5" s="314"/>
    </row>
    <row r="6" spans="1:23" ht="20.25" thickBot="1">
      <c r="A6" s="54"/>
      <c r="B6" s="308"/>
      <c r="C6" s="309"/>
      <c r="D6" s="308"/>
      <c r="E6" s="308"/>
      <c r="F6" s="308"/>
      <c r="G6" s="8"/>
      <c r="H6" s="310" t="s">
        <v>35</v>
      </c>
      <c r="I6" s="311"/>
      <c r="J6" s="311"/>
      <c r="K6" s="312"/>
      <c r="L6" s="311"/>
      <c r="M6" s="8"/>
      <c r="N6" s="311" t="str">
        <f>جلد!M9</f>
        <v>از ابتدای سال مالی تا تاریخ 1404/06/31</v>
      </c>
      <c r="O6" s="311"/>
      <c r="P6" s="311"/>
      <c r="Q6" s="311"/>
      <c r="R6" s="311"/>
    </row>
    <row r="7" spans="1:23" ht="36.75" thickBot="1">
      <c r="A7" s="16" t="s">
        <v>22</v>
      </c>
      <c r="B7" s="19" t="s">
        <v>25</v>
      </c>
      <c r="C7" s="70"/>
      <c r="D7" s="19" t="s">
        <v>16</v>
      </c>
      <c r="E7" s="20"/>
      <c r="F7" s="96" t="s">
        <v>19</v>
      </c>
      <c r="G7" s="48"/>
      <c r="H7" s="99" t="s">
        <v>30</v>
      </c>
      <c r="I7" s="100"/>
      <c r="J7" s="99" t="s">
        <v>24</v>
      </c>
      <c r="K7" s="70"/>
      <c r="L7" s="19" t="s">
        <v>26</v>
      </c>
      <c r="M7" s="8"/>
      <c r="N7" s="19" t="s">
        <v>30</v>
      </c>
      <c r="O7" s="20"/>
      <c r="P7" s="19" t="s">
        <v>24</v>
      </c>
      <c r="Q7" s="20"/>
      <c r="R7" s="19" t="s">
        <v>26</v>
      </c>
      <c r="T7" s="53"/>
      <c r="W7" s="253" t="str">
        <f>سپرده!B6</f>
        <v>1404/05/31</v>
      </c>
    </row>
    <row r="8" spans="1:23" ht="15" customHeight="1">
      <c r="A8" s="58"/>
      <c r="B8" s="20"/>
      <c r="C8" s="20"/>
      <c r="D8" s="20"/>
      <c r="E8" s="20"/>
      <c r="F8" s="72"/>
      <c r="G8" s="20"/>
      <c r="H8" s="100" t="s">
        <v>32</v>
      </c>
      <c r="I8" s="100"/>
      <c r="J8" s="100" t="s">
        <v>32</v>
      </c>
      <c r="K8" s="20"/>
      <c r="L8" s="20" t="s">
        <v>32</v>
      </c>
      <c r="M8" s="8"/>
      <c r="N8" s="20" t="s">
        <v>32</v>
      </c>
      <c r="O8" s="20"/>
      <c r="P8" s="20" t="s">
        <v>32</v>
      </c>
      <c r="Q8" s="20"/>
      <c r="R8" s="20" t="s">
        <v>32</v>
      </c>
      <c r="T8" s="53"/>
    </row>
    <row r="9" spans="1:23" s="227" customFormat="1" ht="35.25" customHeight="1">
      <c r="A9" s="231" t="s">
        <v>108</v>
      </c>
      <c r="B9" s="232"/>
      <c r="C9" s="232"/>
      <c r="D9" s="232" t="s">
        <v>93</v>
      </c>
      <c r="E9" s="232"/>
      <c r="F9" s="204" t="s">
        <v>94</v>
      </c>
      <c r="G9" s="232"/>
      <c r="H9" s="325">
        <f>5397534246+21612945205+8164890410+2039068492+2792424658</f>
        <v>40006863011</v>
      </c>
      <c r="I9" s="83">
        <v>0</v>
      </c>
      <c r="J9" s="83">
        <v>0</v>
      </c>
      <c r="K9" s="83">
        <v>0</v>
      </c>
      <c r="L9" s="83">
        <f t="shared" ref="L9:L10" si="0">H9-J9</f>
        <v>40006863011</v>
      </c>
      <c r="M9" s="83"/>
      <c r="N9" s="83">
        <f>L9+W9</f>
        <v>278079677064</v>
      </c>
      <c r="O9" s="83"/>
      <c r="P9" s="325">
        <v>0</v>
      </c>
      <c r="Q9" s="325"/>
      <c r="R9" s="325">
        <f>N9+P9</f>
        <v>278079677064</v>
      </c>
      <c r="T9" s="228"/>
      <c r="W9" s="250">
        <v>238072814053</v>
      </c>
    </row>
    <row r="10" spans="1:23" s="148" customFormat="1" ht="35.25" customHeight="1">
      <c r="A10" s="231" t="s">
        <v>109</v>
      </c>
      <c r="B10" s="232"/>
      <c r="C10" s="232"/>
      <c r="D10" s="232" t="s">
        <v>40</v>
      </c>
      <c r="E10" s="232"/>
      <c r="F10" s="204" t="s">
        <v>48</v>
      </c>
      <c r="G10" s="232"/>
      <c r="H10" s="83">
        <v>0</v>
      </c>
      <c r="I10" s="83">
        <v>0</v>
      </c>
      <c r="J10" s="83">
        <v>0</v>
      </c>
      <c r="K10" s="83">
        <v>0</v>
      </c>
      <c r="L10" s="83">
        <f t="shared" si="0"/>
        <v>0</v>
      </c>
      <c r="M10" s="83"/>
      <c r="N10" s="83">
        <f>L10+W10</f>
        <v>22411602736</v>
      </c>
      <c r="O10" s="83"/>
      <c r="P10" s="325">
        <v>-2792424657</v>
      </c>
      <c r="Q10" s="325"/>
      <c r="R10" s="325">
        <f>N10+P10</f>
        <v>19619178079</v>
      </c>
      <c r="T10" s="149"/>
      <c r="W10" s="251">
        <v>22411602736</v>
      </c>
    </row>
    <row r="11" spans="1:23" s="148" customFormat="1" ht="35.25" customHeight="1">
      <c r="A11" s="231" t="s">
        <v>110</v>
      </c>
      <c r="B11" s="232"/>
      <c r="C11" s="232"/>
      <c r="D11" s="232" t="s">
        <v>40</v>
      </c>
      <c r="E11" s="232"/>
      <c r="F11" s="204" t="s">
        <v>48</v>
      </c>
      <c r="G11" s="232"/>
      <c r="H11" s="83">
        <f>2039068492+25174940+18812</f>
        <v>2064262244</v>
      </c>
      <c r="I11" s="83">
        <v>0</v>
      </c>
      <c r="J11" s="83">
        <v>0</v>
      </c>
      <c r="K11" s="83">
        <v>0</v>
      </c>
      <c r="L11" s="83">
        <f t="shared" ref="L11" si="1">H11-J11</f>
        <v>2064262244</v>
      </c>
      <c r="M11" s="83"/>
      <c r="N11" s="83">
        <f>L11+W11</f>
        <v>9391940763</v>
      </c>
      <c r="O11" s="83"/>
      <c r="P11" s="325">
        <v>-9258265386</v>
      </c>
      <c r="Q11" s="325"/>
      <c r="R11" s="325">
        <f>N11+P11</f>
        <v>133675377</v>
      </c>
      <c r="T11" s="149"/>
      <c r="W11" s="251">
        <v>7327678519</v>
      </c>
    </row>
    <row r="12" spans="1:23" s="148" customFormat="1" ht="35.25" customHeight="1" thickBot="1">
      <c r="A12" s="231" t="s">
        <v>124</v>
      </c>
      <c r="B12" s="232"/>
      <c r="C12" s="232"/>
      <c r="D12" s="232"/>
      <c r="E12" s="232"/>
      <c r="F12" s="204"/>
      <c r="G12" s="232"/>
      <c r="H12" s="83">
        <f>سپرده!D13+7219178082+7219178082</f>
        <v>33629102788</v>
      </c>
      <c r="I12" s="83"/>
      <c r="J12" s="241">
        <v>0</v>
      </c>
      <c r="K12" s="83"/>
      <c r="L12" s="83">
        <f>H12-J12</f>
        <v>33629102788</v>
      </c>
      <c r="M12" s="83"/>
      <c r="N12" s="83">
        <f>L12+W12</f>
        <v>52738699103</v>
      </c>
      <c r="O12" s="83"/>
      <c r="P12" s="326">
        <v>0</v>
      </c>
      <c r="Q12" s="325"/>
      <c r="R12" s="325">
        <f>N12+P12</f>
        <v>52738699103</v>
      </c>
      <c r="T12" s="149"/>
      <c r="W12" s="251">
        <v>19109596315</v>
      </c>
    </row>
    <row r="13" spans="1:23" ht="39.200000000000003" customHeight="1" thickBot="1">
      <c r="A13" s="233" t="s">
        <v>2</v>
      </c>
      <c r="B13" s="8"/>
      <c r="C13" s="8"/>
      <c r="D13" s="8"/>
      <c r="E13" s="8"/>
      <c r="F13" s="147"/>
      <c r="G13" s="8"/>
      <c r="H13" s="101">
        <f>SUM(H9:H12)</f>
        <v>75700228043</v>
      </c>
      <c r="I13" s="83"/>
      <c r="J13" s="242">
        <f>SUM(J9:J12)</f>
        <v>0</v>
      </c>
      <c r="K13" s="35"/>
      <c r="L13" s="101">
        <f>SUM(L9:L12)</f>
        <v>75700228043</v>
      </c>
      <c r="M13" s="35"/>
      <c r="N13" s="101">
        <f>SUM(N9:N12)</f>
        <v>362621919666</v>
      </c>
      <c r="O13" s="35"/>
      <c r="P13" s="242">
        <f>SUM(P9:P12)</f>
        <v>-12050690043</v>
      </c>
      <c r="Q13" s="35"/>
      <c r="R13" s="101">
        <f>SUM(R9:R12)</f>
        <v>350571229623</v>
      </c>
      <c r="W13" s="252">
        <f>SUM(W9:W12)</f>
        <v>286921691623</v>
      </c>
    </row>
    <row r="14" spans="1:23" ht="19.5" thickTop="1">
      <c r="H14" s="102"/>
      <c r="I14" s="83"/>
      <c r="K14" s="35"/>
      <c r="M14" s="35"/>
      <c r="N14" s="71"/>
      <c r="O14" s="35"/>
      <c r="Q14" s="35"/>
    </row>
    <row r="15" spans="1:23" ht="18.75">
      <c r="H15" s="102"/>
      <c r="I15" s="83"/>
      <c r="K15" s="35"/>
      <c r="L15" s="84"/>
      <c r="M15" s="35"/>
      <c r="N15" s="146"/>
      <c r="Q15" s="35"/>
      <c r="R15" s="52">
        <v>350571229623</v>
      </c>
    </row>
    <row r="16" spans="1:23" ht="18.75">
      <c r="I16" s="83"/>
      <c r="K16" s="35"/>
      <c r="L16" s="29"/>
      <c r="N16" s="84"/>
      <c r="P16" s="52"/>
      <c r="Q16" s="35"/>
      <c r="R16" s="29">
        <f>R15-R13</f>
        <v>0</v>
      </c>
    </row>
    <row r="17" spans="9:18" ht="18.75">
      <c r="I17" s="83"/>
      <c r="K17" s="29"/>
      <c r="L17" s="29"/>
      <c r="M17" s="29"/>
      <c r="N17" s="29"/>
      <c r="R17" s="52"/>
    </row>
    <row r="18" spans="9:18" ht="18.75">
      <c r="I18" s="83"/>
      <c r="N18" s="29"/>
      <c r="R18" s="52"/>
    </row>
    <row r="21" spans="9:18">
      <c r="L21" s="40"/>
    </row>
    <row r="22" spans="9:18">
      <c r="L22" s="40"/>
    </row>
    <row r="23" spans="9:18">
      <c r="L23" s="40"/>
    </row>
    <row r="24" spans="9:18">
      <c r="L24" s="150"/>
    </row>
    <row r="25" spans="9:18">
      <c r="L25" s="150"/>
    </row>
    <row r="34" spans="6:6">
      <c r="F34" s="41">
        <f>SUM(F13:F28)</f>
        <v>0</v>
      </c>
    </row>
  </sheetData>
  <autoFilter ref="A8:T8" xr:uid="{00000000-0001-0000-0500-000000000000}">
    <sortState xmlns:xlrd2="http://schemas.microsoft.com/office/spreadsheetml/2017/richdata2" ref="A9:T15">
      <sortCondition descending="1" ref="R8"/>
    </sortState>
  </autoFilter>
  <mergeCells count="8">
    <mergeCell ref="A5:H5"/>
    <mergeCell ref="B6:F6"/>
    <mergeCell ref="H6:L6"/>
    <mergeCell ref="N6:R6"/>
    <mergeCell ref="A1:R1"/>
    <mergeCell ref="A2:R2"/>
    <mergeCell ref="A3:R3"/>
    <mergeCell ref="J5:R5"/>
  </mergeCells>
  <phoneticPr fontId="36" type="noConversion"/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"/>
  <sheetViews>
    <sheetView rightToLeft="1" view="pageBreakPreview" zoomScaleNormal="100" zoomScaleSheetLayoutView="100" workbookViewId="0">
      <selection activeCell="P4" sqref="P4"/>
    </sheetView>
  </sheetViews>
  <sheetFormatPr defaultRowHeight="15"/>
  <cols>
    <col min="1" max="1" width="41.42578125" style="15" bestFit="1" customWidth="1"/>
    <col min="2" max="2" width="0.5703125" style="15" customWidth="1"/>
    <col min="3" max="3" width="10.42578125" bestFit="1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7.28515625" bestFit="1" customWidth="1"/>
    <col min="10" max="10" width="0.28515625" customWidth="1"/>
    <col min="11" max="11" width="17.140625" bestFit="1" customWidth="1"/>
    <col min="12" max="12" width="15.28515625" bestFit="1" customWidth="1"/>
    <col min="13" max="13" width="19.5703125" bestFit="1" customWidth="1"/>
    <col min="14" max="14" width="14" bestFit="1" customWidth="1"/>
    <col min="15" max="15" width="13.140625" bestFit="1" customWidth="1"/>
    <col min="16" max="16" width="16.85546875" bestFit="1" customWidth="1"/>
  </cols>
  <sheetData>
    <row r="1" spans="1:23" ht="21">
      <c r="A1" s="313" t="str">
        <f>جلد!L4</f>
        <v>صندوق سرمایه‌گذاری جسورانه ارزش آفرینان تدبیر (تدبیر یکم)</v>
      </c>
      <c r="B1" s="313"/>
      <c r="C1" s="313"/>
      <c r="D1" s="313"/>
      <c r="E1" s="313"/>
      <c r="F1" s="313"/>
      <c r="G1" s="313"/>
      <c r="H1" s="313"/>
      <c r="I1" s="313"/>
      <c r="L1" s="26"/>
      <c r="M1" s="40"/>
    </row>
    <row r="2" spans="1:23" ht="21">
      <c r="A2" s="313" t="s">
        <v>29</v>
      </c>
      <c r="B2" s="313"/>
      <c r="C2" s="313"/>
      <c r="D2" s="313"/>
      <c r="E2" s="313"/>
      <c r="F2" s="313"/>
      <c r="G2" s="313"/>
      <c r="H2" s="313"/>
      <c r="I2" s="313"/>
    </row>
    <row r="3" spans="1:23" ht="21">
      <c r="A3" s="313" t="str">
        <f>جلد!L5</f>
        <v>برای دوره یک ماهه منتهی به 31 شهریور ماه 1404</v>
      </c>
      <c r="B3" s="313"/>
      <c r="C3" s="313"/>
      <c r="D3" s="313"/>
      <c r="E3" s="313"/>
      <c r="F3" s="313"/>
      <c r="G3" s="313"/>
      <c r="H3" s="313"/>
      <c r="I3" s="313"/>
      <c r="L3" s="52"/>
      <c r="O3" s="52"/>
    </row>
    <row r="4" spans="1:23" ht="21">
      <c r="A4" s="69"/>
      <c r="B4" s="69"/>
      <c r="C4" s="69"/>
      <c r="D4" s="69"/>
      <c r="E4" s="69"/>
      <c r="F4" s="69"/>
      <c r="G4" s="69"/>
      <c r="H4" s="69"/>
      <c r="I4" s="69"/>
      <c r="M4" s="115"/>
    </row>
    <row r="5" spans="1:23" ht="25.5">
      <c r="A5" s="300" t="s">
        <v>18</v>
      </c>
      <c r="B5" s="300"/>
      <c r="C5" s="300"/>
      <c r="D5" s="300"/>
      <c r="E5" s="300"/>
      <c r="F5" s="300"/>
      <c r="G5" s="300"/>
      <c r="H5" s="300"/>
      <c r="I5" s="300"/>
      <c r="J5" s="14"/>
      <c r="K5" s="14"/>
      <c r="L5" s="14"/>
      <c r="M5" s="222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23.25" customHeight="1">
      <c r="A6" s="68"/>
      <c r="B6" s="68"/>
      <c r="C6" s="68"/>
      <c r="D6" s="68"/>
      <c r="E6" s="68"/>
      <c r="F6" s="68"/>
      <c r="G6" s="68"/>
      <c r="H6" s="68"/>
      <c r="I6" s="6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4" customHeight="1" thickBot="1">
      <c r="A7" s="77" t="s">
        <v>22</v>
      </c>
      <c r="B7" s="76"/>
      <c r="C7" s="78" t="s">
        <v>23</v>
      </c>
      <c r="D7" s="62"/>
      <c r="E7" s="78" t="s">
        <v>6</v>
      </c>
      <c r="F7" s="62"/>
      <c r="G7" s="78" t="s">
        <v>12</v>
      </c>
      <c r="H7" s="62"/>
      <c r="I7" s="78" t="s">
        <v>31</v>
      </c>
      <c r="L7" s="3"/>
      <c r="M7" s="183"/>
      <c r="P7" s="52"/>
    </row>
    <row r="8" spans="1:23" ht="26.45" customHeight="1">
      <c r="A8" s="138" t="s">
        <v>49</v>
      </c>
      <c r="B8" s="17"/>
      <c r="C8" s="139"/>
      <c r="D8" s="140"/>
      <c r="E8" s="26">
        <f>'سود سپرده بانکی'!R13</f>
        <v>350571229623</v>
      </c>
      <c r="F8" s="27"/>
      <c r="G8" s="207">
        <f>E8/E11</f>
        <v>1</v>
      </c>
      <c r="H8" s="113"/>
      <c r="I8" s="209">
        <f>E8/سپرده!H16</f>
        <v>0.12915706526148393</v>
      </c>
      <c r="J8" s="14"/>
      <c r="K8" s="194"/>
      <c r="L8" s="195"/>
      <c r="M8" s="139"/>
      <c r="N8" s="140"/>
      <c r="O8" s="26"/>
      <c r="P8" s="223"/>
      <c r="Q8" s="14"/>
      <c r="R8" s="14"/>
      <c r="S8" s="14"/>
    </row>
    <row r="9" spans="1:23" ht="26.45" customHeight="1">
      <c r="A9" s="138"/>
      <c r="B9" s="17"/>
      <c r="C9" s="139"/>
      <c r="D9" s="140"/>
      <c r="E9" s="26"/>
      <c r="F9" s="27"/>
      <c r="G9" s="207"/>
      <c r="H9" s="113"/>
      <c r="I9" s="209"/>
      <c r="J9" s="14"/>
      <c r="K9" s="194"/>
      <c r="L9" s="17"/>
      <c r="M9" s="166"/>
      <c r="N9" s="244"/>
      <c r="O9" s="26"/>
      <c r="P9" s="223"/>
      <c r="Q9" s="14"/>
      <c r="R9" s="14"/>
      <c r="S9" s="14"/>
    </row>
    <row r="10" spans="1:23" ht="26.45" customHeight="1">
      <c r="A10" s="138"/>
      <c r="B10" s="17"/>
      <c r="C10" s="139"/>
      <c r="D10" s="140"/>
      <c r="E10" s="26"/>
      <c r="F10" s="27"/>
      <c r="G10" s="207"/>
      <c r="H10" s="113"/>
      <c r="I10" s="209"/>
      <c r="J10" s="14"/>
      <c r="K10" s="196"/>
      <c r="L10" s="17"/>
      <c r="M10" s="26"/>
      <c r="N10" s="165"/>
      <c r="O10" s="26"/>
      <c r="P10" s="223"/>
      <c r="Q10" s="14"/>
      <c r="R10" s="14"/>
      <c r="S10" s="14"/>
    </row>
    <row r="11" spans="1:23" ht="26.45" customHeight="1" thickBot="1">
      <c r="A11" s="17" t="s">
        <v>2</v>
      </c>
      <c r="E11" s="135">
        <f>SUM(E8:E10)</f>
        <v>350571229623</v>
      </c>
      <c r="G11" s="208">
        <f>SUM(G8:G10)</f>
        <v>1</v>
      </c>
      <c r="H11" s="141"/>
      <c r="I11" s="210">
        <f>SUM(I8:I10)</f>
        <v>0.12915706526148393</v>
      </c>
      <c r="K11" s="195"/>
      <c r="L11" s="15"/>
      <c r="N11" s="29"/>
      <c r="O11" s="184"/>
      <c r="P11" s="52"/>
    </row>
    <row r="12" spans="1:23" ht="15.75" thickTop="1">
      <c r="E12" s="28"/>
      <c r="M12" s="29"/>
      <c r="N12" s="29"/>
    </row>
    <row r="13" spans="1:23">
      <c r="E13" s="52"/>
      <c r="K13" s="52"/>
      <c r="M13" s="29"/>
      <c r="O13" s="52"/>
    </row>
    <row r="14" spans="1:23" ht="18.75">
      <c r="E14" s="165"/>
      <c r="G14" s="51"/>
      <c r="K14" s="52"/>
      <c r="O14" s="29"/>
    </row>
    <row r="15" spans="1:23">
      <c r="E15" s="167"/>
      <c r="G15" s="29"/>
      <c r="K15" s="52"/>
    </row>
    <row r="16" spans="1:23">
      <c r="E16" s="165"/>
      <c r="G16" s="150"/>
      <c r="I16" s="29"/>
      <c r="K16" s="52"/>
    </row>
    <row r="17" spans="2:11" ht="19.5">
      <c r="E17" s="166"/>
      <c r="G17" s="150"/>
      <c r="K17" s="52"/>
    </row>
    <row r="18" spans="2:11">
      <c r="E18" s="29"/>
      <c r="G18" s="150"/>
    </row>
    <row r="19" spans="2:11">
      <c r="E19" s="29"/>
      <c r="G19" s="52"/>
    </row>
    <row r="20" spans="2:11">
      <c r="G20" s="150"/>
    </row>
    <row r="21" spans="2:11">
      <c r="E21" s="243"/>
      <c r="G21" s="150"/>
    </row>
    <row r="22" spans="2:11">
      <c r="E22" s="29"/>
    </row>
    <row r="23" spans="2:11">
      <c r="E23" s="29"/>
    </row>
    <row r="24" spans="2:11">
      <c r="E24" s="52"/>
    </row>
    <row r="26" spans="2:11">
      <c r="E26" s="52"/>
    </row>
    <row r="27" spans="2:11">
      <c r="E27" s="29"/>
    </row>
    <row r="28" spans="2:11">
      <c r="E28" s="29"/>
    </row>
    <row r="30" spans="2:11" ht="31.5">
      <c r="B30" s="129"/>
    </row>
    <row r="37" spans="2:2" ht="18">
      <c r="B37" s="132"/>
    </row>
  </sheetData>
  <mergeCells count="4">
    <mergeCell ref="A1:I1"/>
    <mergeCell ref="A2:I2"/>
    <mergeCell ref="A3:I3"/>
    <mergeCell ref="A5:I5"/>
  </mergeCells>
  <phoneticPr fontId="36" type="noConversion"/>
  <printOptions horizontalCentered="1"/>
  <pageMargins left="0.47244094488188981" right="0.43307086614173229" top="0.39370078740157483" bottom="0.19685039370078741" header="0.31496062992125984" footer="0.19685039370078741"/>
  <pageSetup paperSize="9" scale="75" orientation="landscape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9D77-63A1-48F1-8DC0-7149580AED08}">
  <dimension ref="A1:S25"/>
  <sheetViews>
    <sheetView rightToLeft="1" view="pageBreakPreview" zoomScaleNormal="100" zoomScaleSheetLayoutView="100" workbookViewId="0">
      <selection activeCell="O9" sqref="O9:O10"/>
    </sheetView>
  </sheetViews>
  <sheetFormatPr defaultColWidth="9.140625" defaultRowHeight="15"/>
  <cols>
    <col min="1" max="1" width="22.42578125" style="152" bestFit="1" customWidth="1"/>
    <col min="2" max="2" width="0.85546875" style="152" customWidth="1"/>
    <col min="3" max="3" width="12.7109375" style="152" customWidth="1"/>
    <col min="4" max="4" width="1.42578125" style="152" customWidth="1"/>
    <col min="5" max="5" width="17" style="152" customWidth="1"/>
    <col min="6" max="6" width="1.42578125" style="152" customWidth="1"/>
    <col min="7" max="7" width="17" style="152" customWidth="1"/>
    <col min="8" max="8" width="1.42578125" style="152" customWidth="1"/>
    <col min="9" max="9" width="21.85546875" style="152" bestFit="1" customWidth="1"/>
    <col min="10" max="10" width="1.42578125" style="152" customWidth="1"/>
    <col min="11" max="11" width="17.42578125" style="152" bestFit="1" customWidth="1"/>
    <col min="12" max="12" width="1.42578125" style="152" customWidth="1"/>
    <col min="13" max="13" width="18.42578125" style="152" bestFit="1" customWidth="1"/>
    <col min="14" max="14" width="1.42578125" style="152" customWidth="1"/>
    <col min="15" max="15" width="18.42578125" style="152" bestFit="1" customWidth="1"/>
    <col min="16" max="16" width="1.42578125" style="152" customWidth="1"/>
    <col min="17" max="17" width="23.140625" style="152" bestFit="1" customWidth="1"/>
    <col min="18" max="18" width="14.5703125" style="152" bestFit="1" customWidth="1"/>
    <col min="19" max="19" width="14.42578125" style="152" bestFit="1" customWidth="1"/>
    <col min="20" max="16384" width="9.140625" style="152"/>
  </cols>
  <sheetData>
    <row r="1" spans="1:19" s="3" customFormat="1" ht="21">
      <c r="A1" s="286" t="str">
        <f>جلد!L4</f>
        <v>صندوق سرمایه‌گذاری جسورانه ارزش آفرینان تدبیر (تدبیر یکم)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9" s="3" customFormat="1" ht="21">
      <c r="A2" s="286" t="s">
        <v>29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9" s="3" customFormat="1" ht="21">
      <c r="A3" s="286" t="str">
        <f>جلد!L5</f>
        <v>برای دوره یک ماهه منتهی به 31 شهریور ماه 1404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</row>
    <row r="5" spans="1:19" ht="21">
      <c r="A5" s="300" t="s">
        <v>70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S5" s="158">
        <v>713153640</v>
      </c>
    </row>
    <row r="7" spans="1:19" ht="21">
      <c r="C7" s="318" t="s">
        <v>37</v>
      </c>
      <c r="D7" s="319"/>
      <c r="E7" s="319"/>
      <c r="F7" s="319"/>
      <c r="G7" s="319"/>
      <c r="H7" s="319"/>
      <c r="I7" s="319"/>
      <c r="J7" s="156"/>
      <c r="K7" s="318" t="str">
        <f>جلد!O7</f>
        <v>1404/06/31</v>
      </c>
      <c r="L7" s="319"/>
      <c r="M7" s="319"/>
      <c r="N7" s="319"/>
      <c r="O7" s="319"/>
      <c r="P7" s="319"/>
      <c r="Q7" s="319"/>
    </row>
    <row r="8" spans="1:19" ht="21">
      <c r="A8" s="153" t="s">
        <v>71</v>
      </c>
      <c r="C8" s="186" t="s">
        <v>60</v>
      </c>
      <c r="D8" s="156"/>
      <c r="E8" s="186" t="s">
        <v>62</v>
      </c>
      <c r="F8" s="156"/>
      <c r="G8" s="186" t="s">
        <v>72</v>
      </c>
      <c r="H8" s="156"/>
      <c r="I8" s="186" t="s">
        <v>73</v>
      </c>
      <c r="J8" s="156"/>
      <c r="K8" s="186" t="s">
        <v>60</v>
      </c>
      <c r="L8" s="156"/>
      <c r="M8" s="186" t="s">
        <v>62</v>
      </c>
      <c r="N8" s="156"/>
      <c r="O8" s="186" t="s">
        <v>72</v>
      </c>
      <c r="P8" s="156"/>
      <c r="Q8" s="186" t="s">
        <v>73</v>
      </c>
    </row>
    <row r="9" spans="1:19" ht="18.75">
      <c r="A9" s="123"/>
      <c r="C9" s="124">
        <v>0</v>
      </c>
      <c r="D9" s="239"/>
      <c r="E9" s="124">
        <v>0</v>
      </c>
      <c r="F9" s="239"/>
      <c r="G9" s="124">
        <v>0</v>
      </c>
      <c r="H9" s="239"/>
      <c r="I9" s="124">
        <v>0</v>
      </c>
      <c r="J9" s="239"/>
      <c r="K9" s="124"/>
      <c r="L9" s="239"/>
      <c r="M9" s="124"/>
      <c r="N9" s="239"/>
      <c r="O9" s="124"/>
      <c r="P9" s="239"/>
      <c r="Q9" s="240">
        <f>M9-O9</f>
        <v>0</v>
      </c>
    </row>
    <row r="10" spans="1:19" ht="31.35" customHeight="1">
      <c r="A10" s="124"/>
      <c r="B10" s="239"/>
      <c r="C10" s="124">
        <v>0</v>
      </c>
      <c r="D10" s="239"/>
      <c r="E10" s="124">
        <v>0</v>
      </c>
      <c r="F10" s="239"/>
      <c r="G10" s="124">
        <v>0</v>
      </c>
      <c r="H10" s="239"/>
      <c r="I10" s="124">
        <f>E10-G10</f>
        <v>0</v>
      </c>
      <c r="J10" s="239"/>
      <c r="K10" s="124"/>
      <c r="L10" s="239"/>
      <c r="M10" s="124"/>
      <c r="N10" s="239"/>
      <c r="O10" s="124"/>
      <c r="P10" s="239"/>
      <c r="Q10" s="240">
        <f>M10-O10</f>
        <v>0</v>
      </c>
    </row>
    <row r="11" spans="1:19" ht="19.5" thickBot="1">
      <c r="A11" s="154" t="s">
        <v>69</v>
      </c>
      <c r="C11" s="191">
        <f>SUM(C9:C10)</f>
        <v>0</v>
      </c>
      <c r="D11" s="156"/>
      <c r="E11" s="191">
        <f>SUM(E9:E10)</f>
        <v>0</v>
      </c>
      <c r="F11" s="156"/>
      <c r="G11" s="191">
        <f>SUM(G9:G10)</f>
        <v>0</v>
      </c>
      <c r="H11" s="156"/>
      <c r="I11" s="191">
        <f>SUM(I9:I10)</f>
        <v>0</v>
      </c>
      <c r="J11" s="156"/>
      <c r="K11" s="191">
        <f>SUM(K10:$K$10)</f>
        <v>0</v>
      </c>
      <c r="L11" s="156"/>
      <c r="M11" s="191">
        <f>SUM(M9:M10)</f>
        <v>0</v>
      </c>
      <c r="N11" s="156"/>
      <c r="O11" s="191">
        <f>SUM(O9:O10)</f>
        <v>0</v>
      </c>
      <c r="P11" s="156"/>
      <c r="Q11" s="191">
        <f>SUM(Q9:Q10)</f>
        <v>0</v>
      </c>
    </row>
    <row r="12" spans="1:19" ht="19.5" thickTop="1">
      <c r="C12" s="155"/>
      <c r="E12" s="155"/>
      <c r="G12" s="155"/>
      <c r="I12" s="155"/>
      <c r="K12" s="155"/>
      <c r="M12" s="155"/>
      <c r="O12" s="155"/>
      <c r="Q12" s="155"/>
    </row>
    <row r="13" spans="1:19" ht="18.75">
      <c r="A13" s="315" t="s">
        <v>74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7"/>
    </row>
    <row r="15" spans="1:19">
      <c r="I15" s="158"/>
      <c r="M15" s="158"/>
      <c r="Q15" s="158"/>
    </row>
    <row r="16" spans="1:19">
      <c r="C16" s="158"/>
      <c r="E16" s="158"/>
      <c r="G16" s="157"/>
      <c r="I16" s="158"/>
      <c r="K16" s="162"/>
      <c r="M16" s="158"/>
      <c r="O16" s="157"/>
      <c r="Q16" s="158"/>
      <c r="S16" s="160"/>
    </row>
    <row r="17" spans="5:18" ht="18.75">
      <c r="E17" s="158"/>
      <c r="G17" s="158"/>
      <c r="I17" s="158"/>
      <c r="K17" s="157"/>
      <c r="M17" s="190"/>
      <c r="Q17" s="158"/>
    </row>
    <row r="18" spans="5:18">
      <c r="E18" s="158"/>
      <c r="G18" s="162"/>
      <c r="I18" s="157"/>
      <c r="K18" s="162"/>
      <c r="M18" s="162"/>
      <c r="N18" s="162"/>
      <c r="O18" s="162"/>
      <c r="Q18" s="158"/>
    </row>
    <row r="19" spans="5:18">
      <c r="I19" s="157"/>
      <c r="Q19" s="157"/>
    </row>
    <row r="20" spans="5:18">
      <c r="I20" s="157"/>
      <c r="M20" s="158"/>
      <c r="Q20" s="158"/>
      <c r="R20" s="158"/>
    </row>
    <row r="21" spans="5:18">
      <c r="I21" s="157"/>
      <c r="K21" s="158"/>
      <c r="M21" s="158"/>
      <c r="Q21" s="158"/>
    </row>
    <row r="22" spans="5:18">
      <c r="K22" s="158"/>
      <c r="M22" s="158"/>
      <c r="Q22" s="160"/>
    </row>
    <row r="23" spans="5:18" ht="18.75">
      <c r="I23" s="164"/>
      <c r="K23" s="158"/>
      <c r="M23" s="158"/>
    </row>
    <row r="24" spans="5:18">
      <c r="I24" s="158"/>
      <c r="M24" s="158"/>
    </row>
    <row r="25" spans="5:18">
      <c r="I25" s="157"/>
      <c r="M25" s="162"/>
    </row>
  </sheetData>
  <mergeCells count="8">
    <mergeCell ref="A13:Q13"/>
    <mergeCell ref="A1:Q1"/>
    <mergeCell ref="A2:Q2"/>
    <mergeCell ref="A3:Q3"/>
    <mergeCell ref="C7:I7"/>
    <mergeCell ref="K7:Q7"/>
    <mergeCell ref="A5:I5"/>
    <mergeCell ref="J5:Q5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5" fitToHeight="0" orientation="landscape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جلد</vt:lpstr>
      <vt:lpstr>خالص ارزش دارایی </vt:lpstr>
      <vt:lpstr>سرمایه گذاری در سهام شرکت ها</vt:lpstr>
      <vt:lpstr>اوراق</vt:lpstr>
      <vt:lpstr>سپرده</vt:lpstr>
      <vt:lpstr>سایر سرمایه گذاری ها</vt:lpstr>
      <vt:lpstr>سود سپرده بانکی</vt:lpstr>
      <vt:lpstr>جمع درآمدها</vt:lpstr>
      <vt:lpstr>درآمد ناشی از فروش</vt:lpstr>
      <vt:lpstr>درآمد ناشی از تغییر قیمت</vt:lpstr>
      <vt:lpstr>درآمد سپرده بانکی</vt:lpstr>
      <vt:lpstr>درآمد سرمایه گذاری در اوراق</vt:lpstr>
      <vt:lpstr>درآمد سود سهام</vt:lpstr>
      <vt:lpstr>درآمد سایر سرمایه گذاری ها</vt:lpstr>
      <vt:lpstr>سایر درآمد ها</vt:lpstr>
      <vt:lpstr>اوراق!Print_Area</vt:lpstr>
      <vt:lpstr>جلد!Print_Area</vt:lpstr>
      <vt:lpstr>'جمع درآمدها'!Print_Area</vt:lpstr>
      <vt:lpstr>'خالص ارزش دارایی '!Print_Area</vt:lpstr>
      <vt:lpstr>'درآمد سایر سرمایه گذاری ها'!Print_Area</vt:lpstr>
      <vt:lpstr>'درآمد سپرده بانکی'!Print_Area</vt:lpstr>
      <vt:lpstr>'درآمد سرمایه گذاری در اوراق'!Print_Area</vt:lpstr>
      <vt:lpstr>'درآمد سود سهام'!Print_Area</vt:lpstr>
      <vt:lpstr>'درآمد ناشی از تغییر قیمت'!Print_Area</vt:lpstr>
      <vt:lpstr>'درآمد ناشی از فروش'!Print_Area</vt:lpstr>
      <vt:lpstr>'سایر درآمد ها'!Print_Area</vt:lpstr>
      <vt:lpstr>'سایر سرمایه گذاری ها'!Print_Area</vt:lpstr>
      <vt:lpstr>سپرده!Print_Area</vt:lpstr>
      <vt:lpstr>'سرمایه گذاری در سهام شرکت ها'!Print_Area</vt:lpstr>
      <vt:lpstr>'سود سپرده بانکی'!Print_Area</vt:lpstr>
      <vt:lpstr>'خالص ارزش دارایی '!Print_Titles</vt:lpstr>
      <vt:lpstr>'سایر سرمایه گذاری ها'!Print_Titles</vt:lpstr>
      <vt:lpstr>'سرمایه گذاری در سهام شرکت ها'!Print_Titles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Hamed Khorshidvand</cp:lastModifiedBy>
  <cp:lastPrinted>2025-07-29T13:41:21Z</cp:lastPrinted>
  <dcterms:created xsi:type="dcterms:W3CDTF">2017-11-22T14:26:20Z</dcterms:created>
  <dcterms:modified xsi:type="dcterms:W3CDTF">2025-10-02T06:27:44Z</dcterms:modified>
</cp:coreProperties>
</file>